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0" documentId="13_ncr:1_{95E5932A-0088-44CB-ABC2-6B8FB7A6FD27}" xr6:coauthVersionLast="47" xr6:coauthVersionMax="47" xr10:uidLastSave="{00000000-0000-0000-0000-000000000000}"/>
  <bookViews>
    <workbookView xWindow="-109" yWindow="-109" windowWidth="26301" windowHeight="14305" firstSheet="1" activeTab="8" xr2:uid="{00000000-000D-0000-FFFF-FFFF00000000}"/>
  </bookViews>
  <sheets>
    <sheet name="Aneksi nr.1" sheetId="2" r:id="rId1"/>
    <sheet name="Aneksi nr.1.1 (2)" sheetId="11" r:id="rId2"/>
    <sheet name="Aneksi nr.1.2" sheetId="15" r:id="rId3"/>
    <sheet name="Aneksi nr.2" sheetId="5" r:id="rId4"/>
    <sheet name="Aneksi 2.1" sheetId="12" r:id="rId5"/>
    <sheet name="Aneksi nr.3" sheetId="7" r:id="rId6"/>
    <sheet name="Aneksi nr.3.1" sheetId="8" r:id="rId7"/>
    <sheet name="Aneksi nr.3.2" sheetId="9" r:id="rId8"/>
    <sheet name="Aneksi nr.4" sheetId="10" r:id="rId9"/>
  </sheets>
  <definedNames>
    <definedName name="JR_PAGE_ANCHOR_0_1" localSheetId="0">'Aneksi nr.1'!$A$1</definedName>
    <definedName name="JR_PAGE_ANCHOR_0_1" localSheetId="1">'Aneksi nr.1.1 (2)'!$A$2</definedName>
    <definedName name="JR_PAGE_ANCHOR_0_1" localSheetId="2">'Aneksi nr.1.2'!$A$1</definedName>
    <definedName name="JR_PAGE_ANCHOR_0_1" localSheetId="3">'Aneksi nr.2'!$A$1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nr.3.2'!#REF!</definedName>
    <definedName name="JR_PAGE_ANCHOR_0_1" localSheetId="8">'Aneksi nr.4'!$A$1</definedName>
    <definedName name="JR_PAGE_ANCHOR_0_1">#REF!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9" l="1"/>
  <c r="Q12" i="9"/>
  <c r="R12" i="9" s="1"/>
  <c r="U17" i="8"/>
  <c r="L11" i="7"/>
  <c r="K8" i="8" s="1"/>
  <c r="H17" i="10" s="1"/>
  <c r="G15" i="2"/>
  <c r="I15" i="2"/>
  <c r="K15" i="2"/>
  <c r="L15" i="2"/>
  <c r="G33" i="2"/>
  <c r="G32" i="2"/>
  <c r="E33" i="2"/>
  <c r="E35" i="2" s="1"/>
  <c r="E32" i="2"/>
  <c r="I32" i="2"/>
  <c r="F34" i="7"/>
  <c r="K12" i="8"/>
  <c r="U9" i="8"/>
  <c r="O9" i="8"/>
  <c r="P9" i="8"/>
  <c r="N9" i="8"/>
  <c r="O8" i="8"/>
  <c r="P8" i="8"/>
  <c r="N8" i="8"/>
  <c r="L16" i="7"/>
  <c r="O11" i="7"/>
  <c r="I11" i="7"/>
  <c r="P16" i="12"/>
  <c r="J12" i="12"/>
  <c r="K12" i="12"/>
  <c r="L12" i="12"/>
  <c r="M12" i="12"/>
  <c r="N12" i="12"/>
  <c r="O12" i="12"/>
  <c r="P12" i="12"/>
  <c r="I12" i="12"/>
  <c r="M12" i="8" s="1"/>
  <c r="J11" i="12"/>
  <c r="K11" i="12"/>
  <c r="L11" i="12"/>
  <c r="M11" i="12"/>
  <c r="N11" i="12"/>
  <c r="O11" i="12"/>
  <c r="P11" i="12"/>
  <c r="I11" i="12"/>
  <c r="K44" i="5"/>
  <c r="H44" i="5"/>
  <c r="L25" i="5"/>
  <c r="N25" i="5"/>
  <c r="M16" i="5"/>
  <c r="M17" i="5"/>
  <c r="M18" i="5"/>
  <c r="M19" i="5"/>
  <c r="M20" i="5"/>
  <c r="M21" i="5"/>
  <c r="M22" i="5"/>
  <c r="M23" i="5"/>
  <c r="M24" i="5"/>
  <c r="H25" i="5"/>
  <c r="J21" i="5"/>
  <c r="H17" i="5"/>
  <c r="H16" i="5"/>
  <c r="H15" i="5"/>
  <c r="Q7" i="15"/>
  <c r="J7" i="15"/>
  <c r="K7" i="15"/>
  <c r="L7" i="15"/>
  <c r="I7" i="15"/>
  <c r="J6" i="15"/>
  <c r="K6" i="15"/>
  <c r="L6" i="15"/>
  <c r="I6" i="15"/>
  <c r="P14" i="11"/>
  <c r="P17" i="11" s="1"/>
  <c r="P13" i="11"/>
  <c r="J9" i="8"/>
  <c r="L29" i="9"/>
  <c r="O16" i="7"/>
  <c r="M28" i="9" s="1"/>
  <c r="M29" i="9" s="1"/>
  <c r="M30" i="9" s="1"/>
  <c r="M89" i="9"/>
  <c r="M90" i="9" s="1"/>
  <c r="L89" i="9"/>
  <c r="L90" i="9" s="1"/>
  <c r="K90" i="9"/>
  <c r="M85" i="9"/>
  <c r="L85" i="9"/>
  <c r="K86" i="9"/>
  <c r="M81" i="9"/>
  <c r="L81" i="9"/>
  <c r="K81" i="9"/>
  <c r="K82" i="9" s="1"/>
  <c r="M77" i="9"/>
  <c r="L77" i="9"/>
  <c r="K77" i="9"/>
  <c r="K78" i="9" s="1"/>
  <c r="M73" i="9"/>
  <c r="L73" i="9"/>
  <c r="K73" i="9"/>
  <c r="K74" i="9"/>
  <c r="M69" i="9"/>
  <c r="L69" i="9"/>
  <c r="K69" i="9"/>
  <c r="K70" i="9" s="1"/>
  <c r="K65" i="9"/>
  <c r="K66" i="9" s="1"/>
  <c r="J65" i="9"/>
  <c r="M62" i="9"/>
  <c r="K61" i="9"/>
  <c r="J61" i="9"/>
  <c r="M57" i="9"/>
  <c r="M58" i="9" s="1"/>
  <c r="K57" i="9"/>
  <c r="J57" i="9"/>
  <c r="M54" i="9"/>
  <c r="L54" i="9"/>
  <c r="K54" i="9"/>
  <c r="K50" i="9"/>
  <c r="M49" i="9"/>
  <c r="L49" i="9"/>
  <c r="L50" i="9" s="1"/>
  <c r="K46" i="9"/>
  <c r="M45" i="9"/>
  <c r="L45" i="9"/>
  <c r="L46" i="9" s="1"/>
  <c r="M42" i="9"/>
  <c r="K41" i="9"/>
  <c r="K42" i="9" s="1"/>
  <c r="M37" i="9"/>
  <c r="L37" i="9"/>
  <c r="K38" i="9"/>
  <c r="M33" i="9"/>
  <c r="M34" i="9" s="1"/>
  <c r="L33" i="9"/>
  <c r="K33" i="9"/>
  <c r="K34" i="9" s="1"/>
  <c r="K29" i="9"/>
  <c r="J29" i="9"/>
  <c r="M25" i="9"/>
  <c r="M26" i="9" s="1"/>
  <c r="K25" i="9"/>
  <c r="L26" i="9" s="1"/>
  <c r="J25" i="9"/>
  <c r="M21" i="9"/>
  <c r="L21" i="9"/>
  <c r="K21" i="9"/>
  <c r="J21" i="9"/>
  <c r="L17" i="9"/>
  <c r="K17" i="9"/>
  <c r="J17" i="9"/>
  <c r="M13" i="9"/>
  <c r="L13" i="9"/>
  <c r="K13" i="9"/>
  <c r="J13" i="9"/>
  <c r="M9" i="9"/>
  <c r="L9" i="9"/>
  <c r="K9" i="9"/>
  <c r="J9" i="9"/>
  <c r="K11" i="8"/>
  <c r="K15" i="8"/>
  <c r="K7" i="8"/>
  <c r="K10" i="8"/>
  <c r="F17" i="5"/>
  <c r="F16" i="5"/>
  <c r="F15" i="5"/>
  <c r="E24" i="5"/>
  <c r="I20" i="10" l="1"/>
  <c r="K9" i="8"/>
  <c r="L82" i="9"/>
  <c r="M86" i="9"/>
  <c r="M46" i="9"/>
  <c r="M38" i="9"/>
  <c r="L42" i="9"/>
  <c r="L70" i="9"/>
  <c r="L74" i="9"/>
  <c r="M78" i="9"/>
  <c r="M82" i="9"/>
  <c r="M70" i="9"/>
  <c r="M74" i="9"/>
  <c r="M22" i="9"/>
  <c r="M14" i="9"/>
  <c r="M10" i="9"/>
  <c r="L66" i="9"/>
  <c r="K58" i="9"/>
  <c r="L58" i="9"/>
  <c r="L34" i="9"/>
  <c r="K26" i="9"/>
  <c r="L22" i="9"/>
  <c r="K22" i="9"/>
  <c r="L18" i="9"/>
  <c r="L10" i="9"/>
  <c r="K10" i="9"/>
  <c r="K62" i="9"/>
  <c r="K30" i="9"/>
  <c r="K18" i="9"/>
  <c r="K14" i="9"/>
  <c r="L14" i="9"/>
  <c r="L38" i="9"/>
  <c r="M50" i="9"/>
  <c r="M66" i="9"/>
  <c r="L78" i="9"/>
  <c r="L62" i="9"/>
  <c r="L30" i="9"/>
  <c r="L86" i="9"/>
  <c r="K14" i="11" l="1"/>
  <c r="J14" i="11"/>
  <c r="J17" i="11" s="1"/>
  <c r="J9" i="15"/>
  <c r="K9" i="15"/>
  <c r="L9" i="15"/>
  <c r="Q10" i="15"/>
  <c r="Q9" i="15"/>
  <c r="I10" i="15"/>
  <c r="N44" i="5"/>
  <c r="M44" i="5"/>
  <c r="M43" i="5"/>
  <c r="K25" i="5"/>
  <c r="M25" i="5" s="1"/>
  <c r="M26" i="5"/>
  <c r="M27" i="5"/>
  <c r="M28" i="5"/>
  <c r="M31" i="5"/>
  <c r="M32" i="5"/>
  <c r="L14" i="11"/>
  <c r="K16" i="11"/>
  <c r="L16" i="11"/>
  <c r="J16" i="11"/>
  <c r="M16" i="11"/>
  <c r="N16" i="11"/>
  <c r="O16" i="11"/>
  <c r="L28" i="2"/>
  <c r="K12" i="2"/>
  <c r="N12" i="2"/>
  <c r="F13" i="2"/>
  <c r="H13" i="2"/>
  <c r="J13" i="2"/>
  <c r="M13" i="2"/>
  <c r="E15" i="2"/>
  <c r="K18" i="2"/>
  <c r="N18" i="2"/>
  <c r="O18" i="2"/>
  <c r="K19" i="2"/>
  <c r="N19" i="2"/>
  <c r="O19" i="2"/>
  <c r="K20" i="2"/>
  <c r="N20" i="2"/>
  <c r="O20" i="2"/>
  <c r="K21" i="2"/>
  <c r="N21" i="2"/>
  <c r="K22" i="2"/>
  <c r="N22" i="2"/>
  <c r="K23" i="2"/>
  <c r="N23" i="2"/>
  <c r="K24" i="2"/>
  <c r="N24" i="2"/>
  <c r="O24" i="2"/>
  <c r="E25" i="2"/>
  <c r="G25" i="2"/>
  <c r="I25" i="2"/>
  <c r="L25" i="2"/>
  <c r="K26" i="2"/>
  <c r="N26" i="2"/>
  <c r="K27" i="2"/>
  <c r="K28" i="2" s="1"/>
  <c r="K32" i="2" s="1"/>
  <c r="N27" i="2"/>
  <c r="O27" i="2"/>
  <c r="E28" i="2"/>
  <c r="G28" i="2"/>
  <c r="I28" i="2"/>
  <c r="O32" i="2" s="1"/>
  <c r="K29" i="2"/>
  <c r="N29" i="2"/>
  <c r="N31" i="2" s="1"/>
  <c r="K30" i="2"/>
  <c r="N30" i="2"/>
  <c r="K20" i="10"/>
  <c r="K16" i="10"/>
  <c r="J23" i="10"/>
  <c r="J20" i="10"/>
  <c r="I33" i="2" l="1"/>
  <c r="J18" i="2" s="1"/>
  <c r="O25" i="2"/>
  <c r="K25" i="2"/>
  <c r="K33" i="2" s="1"/>
  <c r="K35" i="2" s="1"/>
  <c r="O28" i="2"/>
  <c r="N25" i="2"/>
  <c r="L33" i="2"/>
  <c r="L35" i="2" s="1"/>
  <c r="M18" i="2" s="1"/>
  <c r="N28" i="2"/>
  <c r="N32" i="2" s="1"/>
  <c r="H32" i="2"/>
  <c r="J20" i="2" l="1"/>
  <c r="I35" i="2"/>
  <c r="I13" i="2" s="1"/>
  <c r="J19" i="2"/>
  <c r="J27" i="2"/>
  <c r="J28" i="2" s="1"/>
  <c r="J25" i="2"/>
  <c r="J33" i="2" s="1"/>
  <c r="J32" i="2"/>
  <c r="J24" i="2"/>
  <c r="O33" i="2"/>
  <c r="N33" i="2"/>
  <c r="N35" i="2" s="1"/>
  <c r="M33" i="2"/>
  <c r="M20" i="2"/>
  <c r="M19" i="2"/>
  <c r="M25" i="2"/>
  <c r="H28" i="2"/>
  <c r="F20" i="2"/>
  <c r="F27" i="2"/>
  <c r="F19" i="2"/>
  <c r="F24" i="2"/>
  <c r="F18" i="2"/>
  <c r="F28" i="2"/>
  <c r="O13" i="2"/>
  <c r="N13" i="2"/>
  <c r="N15" i="2" s="1"/>
  <c r="H18" i="2"/>
  <c r="H20" i="2"/>
  <c r="H27" i="2"/>
  <c r="H19" i="2"/>
  <c r="H24" i="2"/>
  <c r="H25" i="2"/>
  <c r="G35" i="2"/>
  <c r="G13" i="2" s="1"/>
  <c r="K13" i="2" s="1"/>
  <c r="F33" i="2"/>
  <c r="F25" i="2"/>
  <c r="H33" i="2" l="1"/>
  <c r="I25" i="7"/>
  <c r="L25" i="7"/>
  <c r="R13" i="7"/>
  <c r="R14" i="7"/>
  <c r="Q12" i="7"/>
  <c r="Q13" i="7"/>
  <c r="Q14" i="7"/>
  <c r="P16" i="7"/>
  <c r="P12" i="7"/>
  <c r="S12" i="7" s="1"/>
  <c r="P13" i="7"/>
  <c r="S13" i="7" s="1"/>
  <c r="P14" i="7"/>
  <c r="S14" i="7" s="1"/>
  <c r="P15" i="7"/>
  <c r="M12" i="7"/>
  <c r="M13" i="7"/>
  <c r="M14" i="7"/>
  <c r="M15" i="7"/>
  <c r="M16" i="7"/>
  <c r="M11" i="7"/>
  <c r="J12" i="7"/>
  <c r="J13" i="7"/>
  <c r="J14" i="7"/>
  <c r="J15" i="7"/>
  <c r="J16" i="7"/>
  <c r="J11" i="7"/>
  <c r="G12" i="7"/>
  <c r="G13" i="7"/>
  <c r="G14" i="7"/>
  <c r="G15" i="7"/>
  <c r="Q15" i="7" s="1"/>
  <c r="G16" i="7"/>
  <c r="G11" i="7"/>
  <c r="F25" i="7"/>
  <c r="S15" i="7" l="1"/>
  <c r="R12" i="7"/>
  <c r="Q16" i="7"/>
  <c r="S16" i="7"/>
  <c r="R16" i="7"/>
  <c r="R15" i="7"/>
  <c r="I15" i="12"/>
  <c r="I16" i="12"/>
  <c r="I14" i="12"/>
  <c r="K17" i="11" l="1"/>
  <c r="L17" i="11"/>
  <c r="I17" i="11"/>
  <c r="P16" i="11" l="1"/>
  <c r="I16" i="11"/>
  <c r="H16" i="11" l="1"/>
  <c r="I18" i="12" l="1"/>
  <c r="L16" i="12" l="1"/>
  <c r="L15" i="12"/>
  <c r="L14" i="12"/>
  <c r="K16" i="12"/>
  <c r="K15" i="12"/>
  <c r="K14" i="12"/>
  <c r="J16" i="12"/>
  <c r="J15" i="12"/>
  <c r="J14" i="12"/>
  <c r="Q19" i="7" l="1"/>
  <c r="K19" i="12"/>
  <c r="L19" i="12"/>
  <c r="J19" i="12"/>
  <c r="K18" i="12"/>
  <c r="L18" i="12"/>
  <c r="M18" i="12"/>
  <c r="N18" i="12"/>
  <c r="O18" i="12"/>
  <c r="J18" i="12"/>
  <c r="M42" i="5"/>
  <c r="N16" i="5"/>
  <c r="N17" i="5"/>
  <c r="N15" i="5"/>
  <c r="R5" i="15"/>
  <c r="Q13" i="15" l="1"/>
  <c r="L13" i="15"/>
  <c r="K13" i="15"/>
  <c r="J13" i="15"/>
  <c r="I13" i="15"/>
  <c r="Q12" i="15"/>
  <c r="L12" i="15"/>
  <c r="K12" i="15"/>
  <c r="J12" i="15"/>
  <c r="I12" i="15"/>
  <c r="Q11" i="15"/>
  <c r="L11" i="15"/>
  <c r="K11" i="15"/>
  <c r="J11" i="15"/>
  <c r="I11" i="15"/>
  <c r="L10" i="15"/>
  <c r="K10" i="15"/>
  <c r="J10" i="15"/>
  <c r="I9" i="15"/>
  <c r="R6" i="15"/>
  <c r="R7" i="15"/>
  <c r="R8" i="15"/>
  <c r="R14" i="15"/>
  <c r="R15" i="15"/>
  <c r="R13" i="15" l="1"/>
  <c r="R9" i="15"/>
  <c r="R12" i="15"/>
  <c r="R11" i="15"/>
  <c r="R10" i="15"/>
  <c r="J27" i="10"/>
  <c r="J28" i="10"/>
  <c r="J29" i="10"/>
  <c r="J30" i="10"/>
  <c r="J31" i="10"/>
  <c r="J15" i="10"/>
  <c r="K13" i="8"/>
  <c r="U18" i="8"/>
  <c r="U16" i="8"/>
  <c r="P18" i="8"/>
  <c r="O18" i="8"/>
  <c r="N18" i="8"/>
  <c r="O17" i="8"/>
  <c r="P17" i="8"/>
  <c r="N17" i="8"/>
  <c r="O16" i="8"/>
  <c r="P16" i="8"/>
  <c r="N16" i="8"/>
  <c r="M18" i="8"/>
  <c r="M17" i="8"/>
  <c r="M16" i="8"/>
  <c r="M19" i="7"/>
  <c r="S19" i="7" s="1"/>
  <c r="M18" i="7"/>
  <c r="S18" i="7" s="1"/>
  <c r="J19" i="7"/>
  <c r="R19" i="7" s="1"/>
  <c r="J18" i="7"/>
  <c r="R18" i="7" s="1"/>
  <c r="F20" i="7"/>
  <c r="J20" i="7"/>
  <c r="M20" i="7"/>
  <c r="N20" i="7"/>
  <c r="O20" i="7"/>
  <c r="P20" i="7"/>
  <c r="Q18" i="7"/>
  <c r="I19" i="12"/>
  <c r="R17" i="12"/>
  <c r="R16" i="12"/>
  <c r="P15" i="12"/>
  <c r="P14" i="12"/>
  <c r="R14" i="12" s="1"/>
  <c r="R13" i="12"/>
  <c r="R12" i="12"/>
  <c r="R11" i="12"/>
  <c r="R10" i="12"/>
  <c r="H45" i="5"/>
  <c r="K45" i="5"/>
  <c r="K39" i="5" s="1"/>
  <c r="L45" i="5"/>
  <c r="L39" i="5" s="1"/>
  <c r="M45" i="5"/>
  <c r="M39" i="5" s="1"/>
  <c r="D45" i="5"/>
  <c r="D39" i="5" s="1"/>
  <c r="J43" i="5"/>
  <c r="J42" i="5"/>
  <c r="M17" i="9" l="1"/>
  <c r="M18" i="9" s="1"/>
  <c r="O25" i="7"/>
  <c r="P11" i="7"/>
  <c r="H39" i="5"/>
  <c r="N45" i="5"/>
  <c r="N39" i="5" s="1"/>
  <c r="R20" i="7"/>
  <c r="S20" i="7"/>
  <c r="K18" i="8"/>
  <c r="K16" i="8"/>
  <c r="K17" i="8"/>
  <c r="Q20" i="7"/>
  <c r="P18" i="12"/>
  <c r="R18" i="12" s="1"/>
  <c r="R15" i="12"/>
  <c r="R19" i="12" s="1"/>
  <c r="F29" i="5"/>
  <c r="I25" i="5"/>
  <c r="K29" i="5"/>
  <c r="D25" i="5"/>
  <c r="D29" i="5" s="1"/>
  <c r="J24" i="5"/>
  <c r="J25" i="5" s="1"/>
  <c r="J29" i="5" s="1"/>
  <c r="F22" i="5"/>
  <c r="H22" i="5"/>
  <c r="K22" i="5"/>
  <c r="D22" i="5"/>
  <c r="D38" i="5" s="1"/>
  <c r="D36" i="5" s="1"/>
  <c r="D50" i="5" s="1"/>
  <c r="M15" i="5"/>
  <c r="J16" i="5"/>
  <c r="J17" i="5"/>
  <c r="J18" i="5"/>
  <c r="J19" i="5"/>
  <c r="J20" i="5"/>
  <c r="J15" i="5"/>
  <c r="M12" i="11"/>
  <c r="N12" i="11"/>
  <c r="O12" i="11"/>
  <c r="I12" i="11"/>
  <c r="F44" i="5" s="1"/>
  <c r="O14" i="11"/>
  <c r="N14" i="11"/>
  <c r="M14" i="11"/>
  <c r="O13" i="11"/>
  <c r="N13" i="11"/>
  <c r="M13" i="11"/>
  <c r="I13" i="11"/>
  <c r="Q11" i="11"/>
  <c r="L13" i="11"/>
  <c r="K13" i="11"/>
  <c r="J13" i="11"/>
  <c r="L12" i="11"/>
  <c r="K12" i="11"/>
  <c r="K17" i="10" l="1"/>
  <c r="J17" i="10"/>
  <c r="R11" i="7"/>
  <c r="S11" i="7"/>
  <c r="Q11" i="7"/>
  <c r="J44" i="5"/>
  <c r="J45" i="5" s="1"/>
  <c r="J39" i="5" s="1"/>
  <c r="F45" i="5"/>
  <c r="F39" i="5" s="1"/>
  <c r="M38" i="5"/>
  <c r="M36" i="5" s="1"/>
  <c r="M50" i="5" s="1"/>
  <c r="H29" i="5"/>
  <c r="M29" i="5" s="1"/>
  <c r="O18" i="11"/>
  <c r="M18" i="11"/>
  <c r="N18" i="11"/>
  <c r="K30" i="5"/>
  <c r="H38" i="5"/>
  <c r="H36" i="5" s="1"/>
  <c r="H50" i="5" s="1"/>
  <c r="N22" i="5"/>
  <c r="J22" i="5"/>
  <c r="J38" i="5" s="1"/>
  <c r="J36" i="5" s="1"/>
  <c r="F38" i="5"/>
  <c r="F36" i="5" s="1"/>
  <c r="F50" i="5" s="1"/>
  <c r="F30" i="5"/>
  <c r="D30" i="5"/>
  <c r="E20" i="5"/>
  <c r="E18" i="5"/>
  <c r="K38" i="5"/>
  <c r="K36" i="5" s="1"/>
  <c r="H30" i="5"/>
  <c r="Q8" i="11"/>
  <c r="Q10" i="11"/>
  <c r="J12" i="11"/>
  <c r="Q13" i="11"/>
  <c r="Q9" i="11"/>
  <c r="J50" i="5" l="1"/>
  <c r="K50" i="5"/>
  <c r="N50" i="5" s="1"/>
  <c r="K33" i="5"/>
  <c r="L29" i="5" s="1"/>
  <c r="M30" i="5"/>
  <c r="Q12" i="11"/>
  <c r="Q16" i="11"/>
  <c r="N30" i="5"/>
  <c r="J30" i="5"/>
  <c r="J33" i="5" s="1"/>
  <c r="G17" i="5"/>
  <c r="G21" i="5"/>
  <c r="G24" i="5"/>
  <c r="G25" i="5" s="1"/>
  <c r="G29" i="5" s="1"/>
  <c r="F33" i="5"/>
  <c r="D33" i="5"/>
  <c r="E30" i="5" s="1"/>
  <c r="N38" i="5"/>
  <c r="N36" i="5" s="1"/>
  <c r="H33" i="5"/>
  <c r="Q14" i="11"/>
  <c r="Q17" i="11" s="1"/>
  <c r="L15" i="5" l="1"/>
  <c r="N33" i="5"/>
  <c r="L16" i="5"/>
  <c r="L17" i="5"/>
  <c r="L22" i="5"/>
  <c r="L30" i="5" s="1"/>
  <c r="M33" i="5"/>
  <c r="Q18" i="11"/>
  <c r="G15" i="5"/>
  <c r="G16" i="5"/>
  <c r="G39" i="5"/>
  <c r="G44" i="5"/>
  <c r="G42" i="5"/>
  <c r="G22" i="5"/>
  <c r="E39" i="5"/>
  <c r="E25" i="5"/>
  <c r="E21" i="5"/>
  <c r="E29" i="5"/>
  <c r="E17" i="5"/>
  <c r="E15" i="5"/>
  <c r="E16" i="5"/>
  <c r="E22" i="5"/>
  <c r="E38" i="5" s="1"/>
  <c r="E36" i="5" s="1"/>
  <c r="I39" i="5"/>
  <c r="I44" i="5"/>
  <c r="I42" i="5"/>
  <c r="I15" i="5"/>
  <c r="I21" i="5"/>
  <c r="I17" i="5"/>
  <c r="I29" i="5"/>
  <c r="I16" i="5"/>
  <c r="I22" i="5"/>
  <c r="I38" i="5" s="1"/>
  <c r="I36" i="5" s="1"/>
  <c r="I30" i="5"/>
  <c r="L38" i="5" l="1"/>
  <c r="L36" i="5" s="1"/>
  <c r="I45" i="5"/>
  <c r="G45" i="5"/>
  <c r="G30" i="5" l="1"/>
  <c r="G38" i="5"/>
  <c r="G36" i="5" s="1"/>
</calcChain>
</file>

<file path=xl/sharedStrings.xml><?xml version="1.0" encoding="utf-8"?>
<sst xmlns="http://schemas.openxmlformats.org/spreadsheetml/2006/main" count="1068" uniqueCount="296">
  <si>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</si>
  <si>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</si>
  <si>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</si>
  <si>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</si>
  <si>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</si>
  <si>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</si>
  <si>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</si>
  <si>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</si>
  <si>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</si>
  <si>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</si>
  <si>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</si>
  <si>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</si>
  <si>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</si>
  <si>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</si>
  <si>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</si>
  <si>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</si>
  <si>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</si>
  <si>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</si>
  <si>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</si>
  <si>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</si>
  <si>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</si>
  <si>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</si>
  <si>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</si>
  <si>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</si>
  <si>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</si>
  <si>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</si>
  <si>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</si>
  <si>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</si>
  <si>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</si>
  <si>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</si>
  <si>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</si>
  <si>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</si>
  <si>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</si>
  <si>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</si>
  <si>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</si>
  <si>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Emri</t>
  </si>
  <si>
    <t>Firma</t>
  </si>
  <si>
    <t>Data</t>
  </si>
  <si>
    <t xml:space="preserve"> </t>
  </si>
  <si>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</si>
  <si>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</si>
  <si>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</si>
  <si>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</si>
  <si>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</si>
  <si>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</si>
  <si>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</si>
  <si>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</si>
  <si>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</si>
  <si>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</si>
  <si>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</si>
  <si>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</si>
  <si>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</si>
  <si>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</si>
  <si>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</si>
  <si>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</si>
  <si>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</si>
  <si>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</si>
  <si>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</si>
  <si>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</si>
  <si>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</si>
  <si>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</si>
  <si>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</si>
  <si>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</si>
  <si>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</si>
  <si>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</si>
  <si>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Shpenzime nga te Ardhurat Jashte limitit (Kap 06)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</si>
  <si>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</si>
  <si>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</si>
  <si>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</si>
  <si>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</si>
  <si>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</si>
  <si>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</si>
  <si>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</si>
  <si>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</si>
  <si>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</si>
  <si>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 Shpenzime Korrente</t>
  </si>
  <si>
    <t>Kapitale të Patrupëzuara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</si>
  <si>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</si>
  <si>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</si>
  <si>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</si>
  <si>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</si>
  <si>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</si>
  <si>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</si>
  <si>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</si>
  <si>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Emërtimi i Programit</t>
  </si>
  <si>
    <t>Tipi i Buxhetit</t>
  </si>
  <si>
    <t>ANEKSI nr. 2 Raporti mbi Ekzekutimin e Buxhetit në nivelin e Programit të Buxhetit</t>
  </si>
  <si>
    <t xml:space="preserve"> Emri i Grupit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</si>
  <si>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</si>
  <si>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</si>
  <si>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</si>
  <si>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</si>
  <si>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</si>
  <si>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</si>
  <si>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</si>
  <si>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</si>
  <si>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</si>
  <si>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</si>
  <si>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</si>
  <si>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</si>
  <si>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</si>
  <si>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</si>
  <si>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</si>
  <si>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</si>
  <si>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</si>
  <si>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</si>
  <si>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</si>
  <si>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</si>
  <si>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</si>
  <si>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</si>
  <si>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</si>
  <si>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</si>
  <si>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</si>
  <si>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</si>
  <si>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</si>
  <si>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</si>
  <si>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</si>
  <si>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</si>
  <si>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</si>
  <si>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</si>
  <si>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</si>
  <si>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</si>
  <si>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</si>
  <si>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</si>
  <si>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</si>
  <si>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</si>
  <si>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</si>
  <si>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</si>
  <si>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</si>
  <si>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</si>
  <si>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</si>
  <si>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</si>
  <si>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</si>
  <si>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</si>
  <si>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</si>
  <si>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</si>
  <si>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</si>
  <si>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</si>
  <si>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</si>
  <si>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</si>
  <si>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</si>
  <si>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</si>
  <si>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</si>
  <si>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</si>
  <si>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</si>
  <si>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</si>
  <si>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</si>
  <si>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</si>
  <si>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</si>
  <si>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</si>
  <si>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</si>
  <si>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</si>
  <si>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</si>
  <si>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</si>
  <si>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</si>
  <si>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</si>
  <si>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</si>
  <si>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</si>
  <si>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</si>
  <si>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</si>
  <si>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</si>
  <si>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</si>
  <si>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</si>
  <si>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</si>
  <si>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</si>
  <si>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</si>
  <si>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</si>
  <si>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</si>
  <si>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</si>
  <si>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</si>
  <si>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</si>
  <si>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</si>
  <si>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</si>
  <si>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</si>
  <si>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</si>
  <si>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</si>
  <si>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</si>
  <si>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</si>
  <si>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</si>
  <si>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</si>
  <si>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</si>
  <si>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</si>
  <si>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</si>
  <si>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Objektivat e politikës së programit</t>
  </si>
  <si>
    <t xml:space="preserve">Objektivi </t>
  </si>
  <si>
    <t>Produktet</t>
  </si>
  <si>
    <t>Kodi i treguesit</t>
  </si>
  <si>
    <t>Emërtimi i treguesit</t>
  </si>
  <si>
    <t>Aneksi 1.2 "Shpenzimet Buxhetore në Total Programi dhe Total Ministrie/Institucioni Buxhetor"</t>
  </si>
  <si>
    <t>Kodi i Ministris</t>
  </si>
  <si>
    <t>Kodi i Programi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</si>
  <si>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</si>
  <si>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</si>
  <si>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</si>
  <si>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</si>
  <si>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</si>
  <si>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</si>
  <si>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</si>
  <si>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</si>
  <si>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</si>
  <si>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</si>
  <si>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</si>
  <si>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</si>
  <si>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</si>
  <si>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>Nëpunës Autorizues</t>
  </si>
  <si>
    <t>Nëpunës zbatues</t>
  </si>
  <si>
    <t>NËPUNËS AUTORIZUES</t>
  </si>
  <si>
    <t>29</t>
  </si>
  <si>
    <t>03310</t>
  </si>
  <si>
    <t>Buxheti Gjyqësor</t>
  </si>
  <si>
    <t>92902AA</t>
  </si>
  <si>
    <t>Çështje të gjykuara</t>
  </si>
  <si>
    <t>18AD801</t>
  </si>
  <si>
    <t>Mobilje dhe pajisje</t>
  </si>
  <si>
    <t>21AC401</t>
  </si>
  <si>
    <t>Blerje pajisje elektronike</t>
  </si>
  <si>
    <t>M290068</t>
  </si>
  <si>
    <t>Rikonstruksion</t>
  </si>
  <si>
    <t>Drejtuesi i Ekipit Menaxhues të Programit</t>
  </si>
  <si>
    <t>Nepunesi Autorizues</t>
  </si>
  <si>
    <t>06</t>
  </si>
  <si>
    <t>Nga të ardhurat jashtë limitit</t>
  </si>
  <si>
    <t>Te ardhura jashte limitit</t>
  </si>
  <si>
    <t xml:space="preserve">Totali Shpenzimeve </t>
  </si>
  <si>
    <t>Totali i Shpenzimeve buxhetore  (Kap 01,02,03,04,05,08,22)</t>
  </si>
  <si>
    <t>23AC101</t>
  </si>
  <si>
    <t>23AC201</t>
  </si>
  <si>
    <t>Programe per software</t>
  </si>
  <si>
    <t>Blerje pajisje zyre</t>
  </si>
  <si>
    <t>Blerje mjete motorike</t>
  </si>
  <si>
    <t>Produkti A</t>
  </si>
  <si>
    <t>Ceshtje te gjykuara</t>
  </si>
  <si>
    <t>numer ceshtjesh</t>
  </si>
  <si>
    <t>Produkti B</t>
  </si>
  <si>
    <t>Siperfaqe godine e re</t>
  </si>
  <si>
    <t>m2</t>
  </si>
  <si>
    <t>Produkti C</t>
  </si>
  <si>
    <t>Projekt zbatim per godina te reja</t>
  </si>
  <si>
    <t>numer projektesh</t>
  </si>
  <si>
    <t>Produkti D</t>
  </si>
  <si>
    <t>Projekt zbatim per rikontruksion te godinave</t>
  </si>
  <si>
    <t>Produkti E</t>
  </si>
  <si>
    <t xml:space="preserve">Siperfaqe godine e rikonstruktuar </t>
  </si>
  <si>
    <t>Produkti F</t>
  </si>
  <si>
    <t>Mobilje per zyra e salla gjyqi per  gjykatat</t>
  </si>
  <si>
    <t>nr. institucionesh</t>
  </si>
  <si>
    <t>Produkti G</t>
  </si>
  <si>
    <t>Elemente sigurie per gjykatat</t>
  </si>
  <si>
    <t>Produkti H</t>
  </si>
  <si>
    <t>Pajisje te tjera ne funksion te aktivitetit te gjykatave</t>
  </si>
  <si>
    <t>Produkti I</t>
  </si>
  <si>
    <t>Automjete per gjykatat</t>
  </si>
  <si>
    <t>nr.automjetesh</t>
  </si>
  <si>
    <t>Produkti K</t>
  </si>
  <si>
    <t xml:space="preserve">Pajisje elektronike per gjykatat </t>
  </si>
  <si>
    <t>Produkti L</t>
  </si>
  <si>
    <t>Gjyqtare te trajnuar</t>
  </si>
  <si>
    <t>nr.gjyqtaresh</t>
  </si>
  <si>
    <t>Produkti M</t>
  </si>
  <si>
    <t>Konference Gjyqesore Kombetare</t>
  </si>
  <si>
    <t>nr. konference</t>
  </si>
  <si>
    <t>M290066</t>
  </si>
  <si>
    <t>Projekt</t>
  </si>
  <si>
    <t>M290075</t>
  </si>
  <si>
    <t>21AC501</t>
  </si>
  <si>
    <t>Program software</t>
  </si>
  <si>
    <t>numer</t>
  </si>
  <si>
    <t>numer institucioni</t>
  </si>
  <si>
    <t>leke</t>
  </si>
  <si>
    <t>Dhenien e babrabarte dhe te paanshme te drejtesise per te gjithe qytetaret ne vendosja e standarteve per nje gjykim te drejte ne perputhje me parashikimet Kushtetuese dhe ligjin.</t>
  </si>
  <si>
    <t xml:space="preserve">Numri I ceshtejeve te gjykuara </t>
  </si>
  <si>
    <t>Gjykata e Larte eshte angazhuar ne perdorimin sa me efikas te kapacitetit njerezor per realizimin e objektivave te gjykates.</t>
  </si>
  <si>
    <t>Perqindja e grave ne numrin total te punonesve</t>
  </si>
  <si>
    <t>Gjykata e Larte</t>
  </si>
  <si>
    <t>Buxheti gjyqesor</t>
  </si>
  <si>
    <t xml:space="preserve"> Emri i programit</t>
  </si>
  <si>
    <t>vjetor</t>
  </si>
  <si>
    <t>Anila Kulo</t>
  </si>
  <si>
    <t>Filloreta Ajdini</t>
  </si>
  <si>
    <t>Plani Fillestar
 Vjetor 
Viti 2025</t>
  </si>
  <si>
    <t>Plani Vjetor
 i Rishikuar
 Viti 2025</t>
  </si>
  <si>
    <t>Buxheti Vjetor 
Plan Fillestar 
Viti 2025</t>
  </si>
  <si>
    <t>Buxheti Vjetor 
Plan i Rishikuar 
Viti 2025</t>
  </si>
  <si>
    <t>GJYKATA E LARTE</t>
  </si>
  <si>
    <t xml:space="preserve"> Emri  </t>
  </si>
  <si>
    <t>Periudha e Raportimit  4-2025</t>
  </si>
  <si>
    <t>Periudha e Raportimit viti 2025                                                                         Aneksi 3.2  Deviacioni kostos për njësi në vite</t>
  </si>
  <si>
    <t>Periudha e Raportimit viti  -2025</t>
  </si>
  <si>
    <t>Periudha e Raportimit viti - 2025</t>
  </si>
  <si>
    <t>Periudha e Raportimit viti -2025</t>
  </si>
  <si>
    <t>Periudha e Raportimit  viti -2025</t>
  </si>
  <si>
    <t>Periodike viti 2025</t>
  </si>
  <si>
    <t>Periudha e Raportimit viti 2025</t>
  </si>
  <si>
    <t>02.02.2026</t>
  </si>
  <si>
    <t>Viti paraardhës 2024</t>
  </si>
  <si>
    <t>02.02.2025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</si>
</sst>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_(* #,##0_);_(* \(#,##0\);_(* &quot;-&quot;??_);_(@_)"/>
    <numFmt numFmtId="167" formatCode="0.000%"/>
    <numFmt numFmtId="168" formatCode="#.##0.00"/>
  </numFmts>
  <fonts count="54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sz val="7"/>
      <color rgb="FF000000"/>
      <name val="Calibri"/>
      <family val="2"/>
    </font>
    <font>
      <b/>
      <sz val="12"/>
      <color rgb="FF080808"/>
      <name val="Arial"/>
      <family val="2"/>
    </font>
    <font>
      <sz val="12"/>
      <color rgb="FF080808"/>
      <name val="Arial"/>
      <family val="2"/>
    </font>
    <font>
      <sz val="10"/>
      <color rgb="FF000000"/>
      <name val="Calibri"/>
      <family val="2"/>
    </font>
    <font>
      <sz val="10"/>
      <name val="Times New Roman"/>
      <family val="1"/>
    </font>
    <font>
      <b/>
      <i/>
      <sz val="10"/>
      <color rgb="FF002060"/>
      <name val="Calibri"/>
      <family val="2"/>
    </font>
    <font>
      <sz val="10"/>
      <color rgb="FF002060"/>
      <name val="Calibri"/>
      <family val="2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2"/>
      <color rgb="FF080808"/>
      <name val="Times New Roman"/>
      <family val="1"/>
    </font>
    <font>
      <sz val="7"/>
      <color rgb="FF080808"/>
      <name val="Times New Roman"/>
      <family val="1"/>
    </font>
    <font>
      <sz val="12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50505"/>
      <name val="Times New Roman"/>
      <family val="1"/>
    </font>
    <font>
      <sz val="10"/>
      <color rgb="FF050505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8"/>
      <color rgb="FF000000"/>
      <name val="Arial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b/>
      <u/>
      <sz val="11"/>
      <color theme="1"/>
      <name val="Times New Roman"/>
      <family val="1"/>
    </font>
    <font>
      <b/>
      <u/>
      <sz val="12"/>
      <color rgb="FF050505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4"/>
      <color rgb="FF050505"/>
      <name val="Times New Roman"/>
      <family val="1"/>
    </font>
    <font>
      <b/>
      <sz val="10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</fills>
  <borders count="1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50505"/>
      </top>
      <bottom style="thin">
        <color rgb="FF000000"/>
      </bottom>
      <diagonal/>
    </border>
    <border>
      <left/>
      <right style="double">
        <color rgb="FF050505"/>
      </right>
      <top style="double">
        <color rgb="FF050505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00000"/>
      </bottom>
      <diagonal/>
    </border>
    <border>
      <left/>
      <right/>
      <top/>
      <bottom style="double">
        <color rgb="FF050505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50505"/>
      </bottom>
      <diagonal/>
    </border>
    <border>
      <left/>
      <right style="thin">
        <color rgb="FF050505"/>
      </right>
      <top style="thin">
        <color rgb="FF000000"/>
      </top>
      <bottom style="hair">
        <color rgb="FF050505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hair">
        <color rgb="FF050505"/>
      </top>
      <bottom style="thin">
        <color rgb="FF050505"/>
      </bottom>
      <diagonal/>
    </border>
    <border>
      <left/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00000"/>
      </top>
      <bottom style="hair">
        <color rgb="FF050505"/>
      </bottom>
      <diagonal/>
    </border>
    <border>
      <left/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 style="double">
        <color rgb="FF050505"/>
      </left>
      <right/>
      <top style="hair">
        <color rgb="FF050505"/>
      </top>
      <bottom style="thin">
        <color rgb="FF000000"/>
      </bottom>
      <diagonal/>
    </border>
    <border>
      <left/>
      <right style="hair">
        <color rgb="FF050505"/>
      </right>
      <top style="hair">
        <color rgb="FF050505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hair">
        <color rgb="FF050505"/>
      </bottom>
      <diagonal/>
    </border>
    <border>
      <left/>
      <right/>
      <top style="double">
        <color rgb="FF050505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double">
        <color rgb="FF050505"/>
      </left>
      <right/>
      <top style="thin">
        <color rgb="FF050505"/>
      </top>
      <bottom style="double">
        <color rgb="FF050505"/>
      </bottom>
      <diagonal/>
    </border>
    <border>
      <left/>
      <right style="thin">
        <color rgb="FF000000"/>
      </right>
      <top style="thin">
        <color rgb="FF050505"/>
      </top>
      <bottom style="double">
        <color rgb="FF050505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/>
  </cellStyleXfs>
  <cellXfs count="467">
    <xf numFmtId="0" fontId="0" fillId="0" borderId="0" xfId="0"/>
    <xf numFmtId="0" fontId="0" fillId="22" borderId="2" xfId="3" applyFont="1" applyAlignment="1" applyProtection="1">
      <alignment wrapText="1"/>
      <protection locked="0"/>
    </xf>
    <xf numFmtId="0" fontId="2" fillId="22" borderId="2" xfId="3" applyFont="1" applyAlignment="1">
      <alignment horizontal="left" vertical="top"/>
    </xf>
    <xf numFmtId="0" fontId="3" fillId="22" borderId="2" xfId="3"/>
    <xf numFmtId="0" fontId="5" fillId="23" borderId="56" xfId="3" applyFont="1" applyFill="1" applyBorder="1" applyAlignment="1">
      <alignment horizontal="center" vertical="center" wrapText="1"/>
    </xf>
    <xf numFmtId="0" fontId="5" fillId="23" borderId="59" xfId="3" applyFont="1" applyFill="1" applyBorder="1" applyAlignment="1">
      <alignment horizontal="center" vertical="center" wrapText="1"/>
    </xf>
    <xf numFmtId="0" fontId="6" fillId="22" borderId="62" xfId="3" applyFont="1" applyBorder="1" applyAlignment="1">
      <alignment horizontal="center" vertical="center" wrapText="1"/>
    </xf>
    <xf numFmtId="0" fontId="7" fillId="22" borderId="62" xfId="3" applyFont="1" applyBorder="1" applyAlignment="1">
      <alignment horizontal="center" vertical="center" wrapText="1"/>
    </xf>
    <xf numFmtId="0" fontId="7" fillId="22" borderId="66" xfId="3" applyFont="1" applyBorder="1" applyAlignment="1">
      <alignment horizontal="center" vertical="center"/>
    </xf>
    <xf numFmtId="0" fontId="8" fillId="22" borderId="9" xfId="3" applyFont="1" applyBorder="1" applyAlignment="1">
      <alignment horizontal="center" vertical="center" wrapText="1"/>
    </xf>
    <xf numFmtId="0" fontId="8" fillId="22" borderId="67" xfId="3" applyFont="1" applyBorder="1" applyAlignment="1">
      <alignment horizontal="center" vertical="center" wrapText="1"/>
    </xf>
    <xf numFmtId="0" fontId="8" fillId="22" borderId="65" xfId="3" applyFont="1" applyBorder="1" applyAlignment="1">
      <alignment horizontal="center" vertical="center"/>
    </xf>
    <xf numFmtId="0" fontId="10" fillId="22" borderId="62" xfId="3" applyFont="1" applyBorder="1" applyAlignment="1">
      <alignment horizontal="center" vertical="center" wrapText="1"/>
    </xf>
    <xf numFmtId="0" fontId="13" fillId="24" borderId="2" xfId="3" applyFont="1" applyFill="1" applyAlignment="1">
      <alignment horizontal="left" vertical="center"/>
    </xf>
    <xf numFmtId="0" fontId="15" fillId="22" borderId="6" xfId="3" applyFont="1" applyBorder="1" applyAlignment="1">
      <alignment horizontal="left" vertical="center"/>
    </xf>
    <xf numFmtId="0" fontId="16" fillId="22" borderId="9" xfId="3" applyFont="1" applyBorder="1" applyAlignment="1">
      <alignment horizontal="center" vertical="center"/>
    </xf>
    <xf numFmtId="0" fontId="17" fillId="22" borderId="75" xfId="3" applyFont="1" applyBorder="1" applyAlignment="1" applyProtection="1">
      <alignment horizontal="center"/>
      <protection locked="0"/>
    </xf>
    <xf numFmtId="0" fontId="16" fillId="22" borderId="72" xfId="3" applyFont="1" applyBorder="1" applyAlignment="1">
      <alignment vertical="center" wrapText="1"/>
    </xf>
    <xf numFmtId="0" fontId="16" fillId="22" borderId="54" xfId="3" applyFont="1" applyBorder="1" applyAlignment="1">
      <alignment horizontal="center" vertical="center"/>
    </xf>
    <xf numFmtId="0" fontId="18" fillId="24" borderId="54" xfId="3" applyFont="1" applyFill="1" applyBorder="1" applyAlignment="1">
      <alignment horizontal="left" vertical="center" wrapText="1"/>
    </xf>
    <xf numFmtId="3" fontId="16" fillId="24" borderId="54" xfId="3" applyNumberFormat="1" applyFont="1" applyFill="1" applyBorder="1" applyAlignment="1">
      <alignment horizontal="right" vertical="center"/>
    </xf>
    <xf numFmtId="0" fontId="16" fillId="24" borderId="54" xfId="3" applyFont="1" applyFill="1" applyBorder="1" applyAlignment="1">
      <alignment horizontal="left" vertical="center" wrapText="1"/>
    </xf>
    <xf numFmtId="0" fontId="19" fillId="25" borderId="54" xfId="3" applyFont="1" applyFill="1" applyBorder="1" applyAlignment="1">
      <alignment horizontal="left" vertical="center" wrapText="1"/>
    </xf>
    <xf numFmtId="0" fontId="18" fillId="25" borderId="54" xfId="3" applyFont="1" applyFill="1" applyBorder="1" applyAlignment="1">
      <alignment horizontal="left" vertical="center" wrapText="1"/>
    </xf>
    <xf numFmtId="3" fontId="19" fillId="25" borderId="54" xfId="3" applyNumberFormat="1" applyFont="1" applyFill="1" applyBorder="1" applyAlignment="1">
      <alignment horizontal="right" vertical="center"/>
    </xf>
    <xf numFmtId="0" fontId="5" fillId="25" borderId="54" xfId="3" applyFont="1" applyFill="1" applyBorder="1" applyAlignment="1">
      <alignment horizontal="left" vertical="center" wrapText="1"/>
    </xf>
    <xf numFmtId="0" fontId="16" fillId="25" borderId="54" xfId="3" applyFont="1" applyFill="1" applyBorder="1" applyAlignment="1">
      <alignment horizontal="left" vertical="center" wrapText="1"/>
    </xf>
    <xf numFmtId="3" fontId="5" fillId="25" borderId="54" xfId="3" applyNumberFormat="1" applyFont="1" applyFill="1" applyBorder="1" applyAlignment="1">
      <alignment horizontal="right" vertical="center"/>
    </xf>
    <xf numFmtId="0" fontId="16" fillId="22" borderId="69" xfId="3" applyFont="1" applyBorder="1" applyAlignment="1">
      <alignment horizontal="center" vertical="center"/>
    </xf>
    <xf numFmtId="0" fontId="16" fillId="22" borderId="69" xfId="3" applyFont="1" applyBorder="1" applyAlignment="1">
      <alignment horizontal="left" vertical="center"/>
    </xf>
    <xf numFmtId="0" fontId="16" fillId="22" borderId="69" xfId="3" applyFont="1" applyBorder="1" applyAlignment="1">
      <alignment horizontal="right" vertical="center" wrapText="1"/>
    </xf>
    <xf numFmtId="3" fontId="16" fillId="22" borderId="69" xfId="3" applyNumberFormat="1" applyFont="1" applyBorder="1" applyAlignment="1">
      <alignment horizontal="right" vertical="center"/>
    </xf>
    <xf numFmtId="0" fontId="16" fillId="22" borderId="69" xfId="3" applyFont="1" applyBorder="1" applyAlignment="1">
      <alignment horizontal="right" vertical="center"/>
    </xf>
    <xf numFmtId="9" fontId="16" fillId="22" borderId="70" xfId="2" applyFont="1" applyFill="1" applyBorder="1" applyAlignment="1" applyProtection="1">
      <alignment horizontal="right" vertical="center"/>
    </xf>
    <xf numFmtId="3" fontId="16" fillId="22" borderId="69" xfId="3" applyNumberFormat="1" applyFont="1" applyBorder="1" applyAlignment="1">
      <alignment horizontal="right" vertical="center" wrapText="1"/>
    </xf>
    <xf numFmtId="0" fontId="16" fillId="22" borderId="9" xfId="3" applyFont="1" applyBorder="1" applyAlignment="1">
      <alignment vertical="center" wrapText="1"/>
    </xf>
    <xf numFmtId="3" fontId="16" fillId="22" borderId="70" xfId="3" applyNumberFormat="1" applyFont="1" applyBorder="1" applyAlignment="1">
      <alignment horizontal="right" vertical="center"/>
    </xf>
    <xf numFmtId="0" fontId="0" fillId="0" borderId="2" xfId="3" applyFont="1" applyFill="1" applyAlignment="1" applyProtection="1">
      <alignment wrapText="1"/>
      <protection locked="0"/>
    </xf>
    <xf numFmtId="3" fontId="16" fillId="0" borderId="55" xfId="3" applyNumberFormat="1" applyFont="1" applyFill="1" applyBorder="1" applyAlignment="1">
      <alignment horizontal="right" vertical="center"/>
    </xf>
    <xf numFmtId="3" fontId="19" fillId="0" borderId="54" xfId="3" applyNumberFormat="1" applyFont="1" applyFill="1" applyBorder="1" applyAlignment="1">
      <alignment horizontal="right" vertical="center"/>
    </xf>
    <xf numFmtId="0" fontId="3" fillId="0" borderId="2" xfId="3" applyFill="1"/>
    <xf numFmtId="3" fontId="16" fillId="0" borderId="91" xfId="3" applyNumberFormat="1" applyFont="1" applyFill="1" applyBorder="1" applyAlignment="1">
      <alignment horizontal="right" vertical="center"/>
    </xf>
    <xf numFmtId="0" fontId="16" fillId="0" borderId="54" xfId="3" applyFont="1" applyFill="1" applyBorder="1" applyAlignment="1">
      <alignment horizontal="left" vertical="center" wrapText="1"/>
    </xf>
    <xf numFmtId="0" fontId="18" fillId="0" borderId="54" xfId="3" applyFont="1" applyFill="1" applyBorder="1" applyAlignment="1">
      <alignment horizontal="left" vertical="center" wrapText="1"/>
    </xf>
    <xf numFmtId="3" fontId="16" fillId="0" borderId="54" xfId="3" applyNumberFormat="1" applyFont="1" applyFill="1" applyBorder="1" applyAlignment="1">
      <alignment horizontal="right" vertical="center"/>
    </xf>
    <xf numFmtId="0" fontId="19" fillId="0" borderId="54" xfId="3" applyFont="1" applyFill="1" applyBorder="1" applyAlignment="1">
      <alignment horizontal="left" vertical="center" wrapText="1"/>
    </xf>
    <xf numFmtId="0" fontId="5" fillId="0" borderId="54" xfId="3" applyFont="1" applyFill="1" applyBorder="1" applyAlignment="1">
      <alignment horizontal="left" vertical="center" wrapText="1"/>
    </xf>
    <xf numFmtId="3" fontId="5" fillId="0" borderId="54" xfId="3" applyNumberFormat="1" applyFont="1" applyFill="1" applyBorder="1" applyAlignment="1">
      <alignment horizontal="right" vertical="center"/>
    </xf>
    <xf numFmtId="0" fontId="20" fillId="22" borderId="2" xfId="3" applyFont="1" applyAlignment="1" applyProtection="1">
      <alignment wrapText="1"/>
      <protection locked="0"/>
    </xf>
    <xf numFmtId="0" fontId="21" fillId="22" borderId="2" xfId="3" applyFont="1" applyAlignment="1">
      <alignment horizontal="left" vertical="top"/>
    </xf>
    <xf numFmtId="0" fontId="20" fillId="22" borderId="2" xfId="3" applyFont="1"/>
    <xf numFmtId="0" fontId="24" fillId="23" borderId="15" xfId="3" applyFont="1" applyFill="1" applyBorder="1" applyAlignment="1">
      <alignment horizontal="center" vertical="center"/>
    </xf>
    <xf numFmtId="0" fontId="24" fillId="23" borderId="15" xfId="3" applyFont="1" applyFill="1" applyBorder="1" applyAlignment="1">
      <alignment horizontal="center" vertical="center" wrapText="1"/>
    </xf>
    <xf numFmtId="0" fontId="24" fillId="23" borderId="16" xfId="3" applyFont="1" applyFill="1" applyBorder="1" applyAlignment="1">
      <alignment horizontal="center" vertical="center" wrapText="1"/>
    </xf>
    <xf numFmtId="0" fontId="24" fillId="23" borderId="17" xfId="3" applyFont="1" applyFill="1" applyBorder="1" applyAlignment="1">
      <alignment horizontal="center" vertical="center" wrapText="1"/>
    </xf>
    <xf numFmtId="0" fontId="24" fillId="23" borderId="18" xfId="3" applyFont="1" applyFill="1" applyBorder="1" applyAlignment="1">
      <alignment horizontal="center" vertical="center" wrapText="1"/>
    </xf>
    <xf numFmtId="0" fontId="24" fillId="23" borderId="19" xfId="3" applyFont="1" applyFill="1" applyBorder="1" applyAlignment="1">
      <alignment horizontal="center" vertical="center" wrapText="1"/>
    </xf>
    <xf numFmtId="0" fontId="24" fillId="23" borderId="20" xfId="3" applyFont="1" applyFill="1" applyBorder="1" applyAlignment="1">
      <alignment horizontal="center" vertical="center" wrapText="1"/>
    </xf>
    <xf numFmtId="0" fontId="24" fillId="23" borderId="21" xfId="3" applyFont="1" applyFill="1" applyBorder="1" applyAlignment="1">
      <alignment horizontal="center" vertical="center"/>
    </xf>
    <xf numFmtId="0" fontId="24" fillId="23" borderId="22" xfId="3" applyFont="1" applyFill="1" applyBorder="1" applyAlignment="1">
      <alignment horizontal="center" vertical="center"/>
    </xf>
    <xf numFmtId="0" fontId="25" fillId="22" borderId="24" xfId="3" applyFont="1" applyBorder="1" applyAlignment="1">
      <alignment horizontal="center" vertical="center"/>
    </xf>
    <xf numFmtId="0" fontId="25" fillId="22" borderId="25" xfId="3" applyFont="1" applyBorder="1" applyAlignment="1">
      <alignment horizontal="center" vertical="center"/>
    </xf>
    <xf numFmtId="0" fontId="25" fillId="22" borderId="26" xfId="3" applyFont="1" applyBorder="1" applyAlignment="1">
      <alignment horizontal="center" vertical="center"/>
    </xf>
    <xf numFmtId="0" fontId="25" fillId="22" borderId="27" xfId="3" applyFont="1" applyBorder="1" applyAlignment="1">
      <alignment horizontal="center" vertical="center"/>
    </xf>
    <xf numFmtId="0" fontId="26" fillId="22" borderId="28" xfId="3" applyFont="1" applyBorder="1" applyAlignment="1">
      <alignment horizontal="center" vertical="center"/>
    </xf>
    <xf numFmtId="0" fontId="26" fillId="22" borderId="29" xfId="3" applyFont="1" applyBorder="1" applyAlignment="1">
      <alignment horizontal="center" vertical="center"/>
    </xf>
    <xf numFmtId="0" fontId="25" fillId="22" borderId="30" xfId="3" applyFont="1" applyBorder="1" applyAlignment="1">
      <alignment horizontal="center" vertical="center"/>
    </xf>
    <xf numFmtId="0" fontId="27" fillId="24" borderId="31" xfId="3" applyFont="1" applyFill="1" applyBorder="1" applyAlignment="1">
      <alignment horizontal="left" vertical="center" wrapText="1"/>
    </xf>
    <xf numFmtId="3" fontId="27" fillId="24" borderId="31" xfId="3" applyNumberFormat="1" applyFont="1" applyFill="1" applyBorder="1" applyAlignment="1">
      <alignment horizontal="right" vertical="center"/>
    </xf>
    <xf numFmtId="9" fontId="27" fillId="24" borderId="31" xfId="2" applyFont="1" applyFill="1" applyBorder="1" applyAlignment="1" applyProtection="1">
      <alignment horizontal="right" vertical="center"/>
    </xf>
    <xf numFmtId="9" fontId="27" fillId="24" borderId="32" xfId="2" applyFont="1" applyFill="1" applyBorder="1" applyAlignment="1" applyProtection="1">
      <alignment horizontal="right" vertical="center"/>
    </xf>
    <xf numFmtId="0" fontId="28" fillId="24" borderId="31" xfId="3" applyFont="1" applyFill="1" applyBorder="1" applyAlignment="1">
      <alignment horizontal="left" vertical="center" wrapText="1"/>
    </xf>
    <xf numFmtId="3" fontId="28" fillId="24" borderId="31" xfId="3" applyNumberFormat="1" applyFont="1" applyFill="1" applyBorder="1" applyAlignment="1">
      <alignment horizontal="right" vertical="center"/>
    </xf>
    <xf numFmtId="9" fontId="28" fillId="24" borderId="31" xfId="2" applyFont="1" applyFill="1" applyBorder="1" applyAlignment="1" applyProtection="1">
      <alignment horizontal="right" vertical="center"/>
    </xf>
    <xf numFmtId="4" fontId="28" fillId="24" borderId="31" xfId="3" applyNumberFormat="1" applyFont="1" applyFill="1" applyBorder="1" applyAlignment="1">
      <alignment horizontal="right" vertical="center"/>
    </xf>
    <xf numFmtId="3" fontId="28" fillId="24" borderId="32" xfId="3" applyNumberFormat="1" applyFont="1" applyFill="1" applyBorder="1" applyAlignment="1">
      <alignment horizontal="right" vertical="center"/>
    </xf>
    <xf numFmtId="0" fontId="25" fillId="22" borderId="34" xfId="3" applyFont="1" applyBorder="1" applyAlignment="1">
      <alignment horizontal="center" vertical="center"/>
    </xf>
    <xf numFmtId="0" fontId="25" fillId="22" borderId="35" xfId="3" applyFont="1" applyBorder="1" applyAlignment="1">
      <alignment horizontal="center" vertical="center"/>
    </xf>
    <xf numFmtId="0" fontId="25" fillId="22" borderId="36" xfId="3" applyFont="1" applyBorder="1" applyAlignment="1">
      <alignment horizontal="center" vertical="center"/>
    </xf>
    <xf numFmtId="0" fontId="25" fillId="22" borderId="37" xfId="3" applyFont="1" applyBorder="1" applyAlignment="1">
      <alignment horizontal="center" vertical="center"/>
    </xf>
    <xf numFmtId="0" fontId="27" fillId="24" borderId="8" xfId="3" applyFont="1" applyFill="1" applyBorder="1" applyAlignment="1">
      <alignment horizontal="center" vertical="center"/>
    </xf>
    <xf numFmtId="0" fontId="27" fillId="24" borderId="9" xfId="3" applyFont="1" applyFill="1" applyBorder="1" applyAlignment="1">
      <alignment horizontal="left" vertical="center" wrapText="1"/>
    </xf>
    <xf numFmtId="3" fontId="27" fillId="24" borderId="9" xfId="3" applyNumberFormat="1" applyFont="1" applyFill="1" applyBorder="1" applyAlignment="1">
      <alignment horizontal="right" vertical="center"/>
    </xf>
    <xf numFmtId="9" fontId="27" fillId="24" borderId="9" xfId="2" applyFont="1" applyFill="1" applyBorder="1" applyAlignment="1" applyProtection="1">
      <alignment horizontal="right" vertical="center"/>
    </xf>
    <xf numFmtId="4" fontId="27" fillId="24" borderId="9" xfId="3" applyNumberFormat="1" applyFont="1" applyFill="1" applyBorder="1" applyAlignment="1">
      <alignment horizontal="right" vertical="center"/>
    </xf>
    <xf numFmtId="9" fontId="27" fillId="24" borderId="10" xfId="2" applyFont="1" applyFill="1" applyBorder="1" applyAlignment="1" applyProtection="1">
      <alignment horizontal="right" vertical="center"/>
    </xf>
    <xf numFmtId="166" fontId="27" fillId="24" borderId="9" xfId="1" applyNumberFormat="1" applyFont="1" applyFill="1" applyBorder="1" applyAlignment="1" applyProtection="1">
      <alignment horizontal="right" vertical="center"/>
    </xf>
    <xf numFmtId="0" fontId="28" fillId="24" borderId="9" xfId="3" applyFont="1" applyFill="1" applyBorder="1" applyAlignment="1">
      <alignment horizontal="left" vertical="center" wrapText="1"/>
    </xf>
    <xf numFmtId="4" fontId="28" fillId="24" borderId="9" xfId="3" applyNumberFormat="1" applyFont="1" applyFill="1" applyBorder="1" applyAlignment="1">
      <alignment horizontal="right" vertical="center"/>
    </xf>
    <xf numFmtId="9" fontId="28" fillId="24" borderId="9" xfId="2" applyFont="1" applyFill="1" applyBorder="1" applyAlignment="1" applyProtection="1">
      <alignment horizontal="right" vertical="center"/>
    </xf>
    <xf numFmtId="3" fontId="28" fillId="24" borderId="9" xfId="3" applyNumberFormat="1" applyFont="1" applyFill="1" applyBorder="1" applyAlignment="1">
      <alignment horizontal="right" vertical="center"/>
    </xf>
    <xf numFmtId="166" fontId="28" fillId="24" borderId="9" xfId="1" applyNumberFormat="1" applyFont="1" applyFill="1" applyBorder="1" applyAlignment="1" applyProtection="1">
      <alignment horizontal="right" vertical="center"/>
    </xf>
    <xf numFmtId="9" fontId="28" fillId="24" borderId="10" xfId="2" applyFont="1" applyFill="1" applyBorder="1" applyAlignment="1" applyProtection="1">
      <alignment horizontal="right" vertical="center"/>
    </xf>
    <xf numFmtId="3" fontId="27" fillId="24" borderId="10" xfId="3" applyNumberFormat="1" applyFont="1" applyFill="1" applyBorder="1" applyAlignment="1">
      <alignment horizontal="right" vertical="center"/>
    </xf>
    <xf numFmtId="3" fontId="28" fillId="24" borderId="10" xfId="3" applyNumberFormat="1" applyFont="1" applyFill="1" applyBorder="1" applyAlignment="1">
      <alignment horizontal="right" vertical="center"/>
    </xf>
    <xf numFmtId="0" fontId="29" fillId="23" borderId="38" xfId="3" applyFont="1" applyFill="1" applyBorder="1" applyAlignment="1">
      <alignment horizontal="center" vertical="center"/>
    </xf>
    <xf numFmtId="0" fontId="29" fillId="23" borderId="38" xfId="3" applyFont="1" applyFill="1" applyBorder="1" applyAlignment="1">
      <alignment horizontal="right" vertical="center"/>
    </xf>
    <xf numFmtId="0" fontId="27" fillId="23" borderId="38" xfId="3" applyFont="1" applyFill="1" applyBorder="1" applyAlignment="1">
      <alignment horizontal="right" vertical="center"/>
    </xf>
    <xf numFmtId="0" fontId="27" fillId="23" borderId="39" xfId="3" applyFont="1" applyFill="1" applyBorder="1" applyAlignment="1">
      <alignment horizontal="right" vertical="center"/>
    </xf>
    <xf numFmtId="0" fontId="31" fillId="22" borderId="6" xfId="3" applyFont="1" applyBorder="1" applyAlignment="1">
      <alignment horizontal="left" vertical="center"/>
    </xf>
    <xf numFmtId="0" fontId="20" fillId="2" borderId="0" xfId="0" applyFont="1" applyFill="1" applyAlignment="1" applyProtection="1">
      <alignment wrapText="1"/>
      <protection locked="0"/>
    </xf>
    <xf numFmtId="0" fontId="20" fillId="0" borderId="0" xfId="0" applyFont="1"/>
    <xf numFmtId="0" fontId="37" fillId="2" borderId="0" xfId="0" applyFont="1" applyFill="1" applyAlignment="1" applyProtection="1">
      <alignment wrapText="1"/>
      <protection locked="0"/>
    </xf>
    <xf numFmtId="3" fontId="20" fillId="0" borderId="0" xfId="0" applyNumberFormat="1" applyFont="1"/>
    <xf numFmtId="0" fontId="34" fillId="22" borderId="2" xfId="3" applyFont="1" applyAlignment="1">
      <alignment horizontal="center" vertical="top"/>
    </xf>
    <xf numFmtId="0" fontId="35" fillId="22" borderId="76" xfId="3" applyFont="1" applyBorder="1" applyAlignment="1">
      <alignment horizontal="center" vertical="center" wrapText="1"/>
    </xf>
    <xf numFmtId="0" fontId="35" fillId="22" borderId="77" xfId="3" applyFont="1" applyBorder="1" applyAlignment="1">
      <alignment horizontal="center" vertical="center" wrapText="1"/>
    </xf>
    <xf numFmtId="0" fontId="35" fillId="22" borderId="77" xfId="3" applyFont="1" applyBorder="1" applyAlignment="1">
      <alignment horizontal="center" vertical="center"/>
    </xf>
    <xf numFmtId="0" fontId="35" fillId="22" borderId="78" xfId="3" applyFont="1" applyBorder="1" applyAlignment="1">
      <alignment horizontal="center" vertical="center"/>
    </xf>
    <xf numFmtId="0" fontId="27" fillId="22" borderId="8" xfId="3" applyFont="1" applyBorder="1" applyAlignment="1">
      <alignment horizontal="center" vertical="center"/>
    </xf>
    <xf numFmtId="0" fontId="27" fillId="22" borderId="9" xfId="3" applyFont="1" applyBorder="1" applyAlignment="1">
      <alignment horizontal="center" vertical="center"/>
    </xf>
    <xf numFmtId="0" fontId="27" fillId="22" borderId="9" xfId="3" applyFont="1" applyBorder="1" applyAlignment="1">
      <alignment horizontal="left" vertical="center"/>
    </xf>
    <xf numFmtId="3" fontId="27" fillId="22" borderId="9" xfId="3" applyNumberFormat="1" applyFont="1" applyBorder="1" applyAlignment="1">
      <alignment horizontal="right" vertical="center"/>
    </xf>
    <xf numFmtId="3" fontId="27" fillId="22" borderId="10" xfId="3" applyNumberFormat="1" applyFont="1" applyBorder="1" applyAlignment="1">
      <alignment horizontal="right" vertical="center"/>
    </xf>
    <xf numFmtId="9" fontId="27" fillId="22" borderId="9" xfId="2" applyFont="1" applyFill="1" applyBorder="1" applyAlignment="1" applyProtection="1">
      <alignment horizontal="right" vertical="center"/>
    </xf>
    <xf numFmtId="9" fontId="27" fillId="22" borderId="10" xfId="2" applyFont="1" applyFill="1" applyBorder="1" applyAlignment="1" applyProtection="1">
      <alignment horizontal="right" vertical="center"/>
    </xf>
    <xf numFmtId="0" fontId="32" fillId="22" borderId="6" xfId="3" applyFont="1" applyBorder="1" applyAlignment="1">
      <alignment horizontal="left" vertical="center"/>
    </xf>
    <xf numFmtId="0" fontId="23" fillId="23" borderId="40" xfId="3" applyFont="1" applyFill="1" applyBorder="1" applyAlignment="1">
      <alignment horizontal="left" vertical="center"/>
    </xf>
    <xf numFmtId="0" fontId="24" fillId="23" borderId="43" xfId="3" applyFont="1" applyFill="1" applyBorder="1" applyAlignment="1">
      <alignment horizontal="right" vertical="center"/>
    </xf>
    <xf numFmtId="165" fontId="24" fillId="23" borderId="44" xfId="3" applyNumberFormat="1" applyFont="1" applyFill="1" applyBorder="1" applyAlignment="1">
      <alignment horizontal="left" vertical="center"/>
    </xf>
    <xf numFmtId="0" fontId="27" fillId="24" borderId="9" xfId="3" applyFont="1" applyFill="1" applyBorder="1" applyAlignment="1">
      <alignment horizontal="left" vertical="center"/>
    </xf>
    <xf numFmtId="0" fontId="28" fillId="24" borderId="8" xfId="3" applyFont="1" applyFill="1" applyBorder="1" applyAlignment="1">
      <alignment horizontal="center" vertical="center"/>
    </xf>
    <xf numFmtId="0" fontId="28" fillId="24" borderId="9" xfId="3" applyFont="1" applyFill="1" applyBorder="1" applyAlignment="1">
      <alignment horizontal="left" vertical="center"/>
    </xf>
    <xf numFmtId="0" fontId="29" fillId="24" borderId="8" xfId="3" applyFont="1" applyFill="1" applyBorder="1" applyAlignment="1">
      <alignment horizontal="center" vertical="center"/>
    </xf>
    <xf numFmtId="0" fontId="29" fillId="24" borderId="9" xfId="3" applyFont="1" applyFill="1" applyBorder="1" applyAlignment="1">
      <alignment horizontal="left" vertical="center"/>
    </xf>
    <xf numFmtId="4" fontId="29" fillId="24" borderId="9" xfId="3" applyNumberFormat="1" applyFont="1" applyFill="1" applyBorder="1" applyAlignment="1">
      <alignment horizontal="right" vertical="center"/>
    </xf>
    <xf numFmtId="9" fontId="29" fillId="24" borderId="9" xfId="2" applyFont="1" applyFill="1" applyBorder="1" applyAlignment="1" applyProtection="1">
      <alignment horizontal="right" vertical="center"/>
    </xf>
    <xf numFmtId="3" fontId="29" fillId="24" borderId="10" xfId="3" applyNumberFormat="1" applyFont="1" applyFill="1" applyBorder="1" applyAlignment="1">
      <alignment horizontal="right" vertical="center"/>
    </xf>
    <xf numFmtId="0" fontId="29" fillId="24" borderId="9" xfId="3" applyFont="1" applyFill="1" applyBorder="1" applyAlignment="1">
      <alignment horizontal="left" vertical="center" wrapText="1"/>
    </xf>
    <xf numFmtId="0" fontId="37" fillId="22" borderId="74" xfId="0" applyFont="1" applyFill="1" applyBorder="1" applyAlignment="1">
      <alignment vertical="center" wrapText="1"/>
    </xf>
    <xf numFmtId="0" fontId="39" fillId="24" borderId="9" xfId="3" applyFont="1" applyFill="1" applyBorder="1" applyAlignment="1">
      <alignment horizontal="left" vertical="center" wrapText="1"/>
    </xf>
    <xf numFmtId="4" fontId="39" fillId="24" borderId="9" xfId="3" applyNumberFormat="1" applyFont="1" applyFill="1" applyBorder="1" applyAlignment="1">
      <alignment horizontal="right" vertical="center"/>
    </xf>
    <xf numFmtId="9" fontId="39" fillId="24" borderId="9" xfId="2" applyFont="1" applyFill="1" applyBorder="1" applyAlignment="1" applyProtection="1">
      <alignment horizontal="right" vertical="center"/>
    </xf>
    <xf numFmtId="0" fontId="32" fillId="22" borderId="87" xfId="3" applyFont="1" applyBorder="1" applyAlignment="1">
      <alignment horizontal="left" vertical="center"/>
    </xf>
    <xf numFmtId="0" fontId="31" fillId="22" borderId="2" xfId="3" applyFont="1" applyAlignment="1">
      <alignment horizontal="left" vertical="center"/>
    </xf>
    <xf numFmtId="0" fontId="35" fillId="22" borderId="2" xfId="3" applyFont="1" applyAlignment="1">
      <alignment horizontal="left" vertical="center"/>
    </xf>
    <xf numFmtId="0" fontId="35" fillId="22" borderId="3" xfId="3" applyFont="1" applyBorder="1" applyAlignment="1">
      <alignment horizontal="center" vertical="center" wrapText="1"/>
    </xf>
    <xf numFmtId="0" fontId="35" fillId="22" borderId="4" xfId="3" applyFont="1" applyBorder="1" applyAlignment="1">
      <alignment horizontal="center" vertical="center" wrapText="1"/>
    </xf>
    <xf numFmtId="0" fontId="35" fillId="22" borderId="4" xfId="3" applyFont="1" applyBorder="1" applyAlignment="1">
      <alignment horizontal="center" vertical="center"/>
    </xf>
    <xf numFmtId="0" fontId="35" fillId="22" borderId="5" xfId="3" applyFont="1" applyBorder="1" applyAlignment="1">
      <alignment horizontal="center" vertical="center"/>
    </xf>
    <xf numFmtId="0" fontId="35" fillId="22" borderId="6" xfId="3" applyFont="1" applyBorder="1" applyAlignment="1">
      <alignment horizontal="center" vertical="center"/>
    </xf>
    <xf numFmtId="0" fontId="35" fillId="22" borderId="7" xfId="3" applyFont="1" applyBorder="1" applyAlignment="1">
      <alignment horizontal="center" vertical="center"/>
    </xf>
    <xf numFmtId="0" fontId="40" fillId="22" borderId="3" xfId="3" applyFont="1" applyBorder="1" applyAlignment="1">
      <alignment horizontal="center" vertical="center" wrapText="1"/>
    </xf>
    <xf numFmtId="0" fontId="40" fillId="22" borderId="4" xfId="3" applyFont="1" applyBorder="1" applyAlignment="1">
      <alignment horizontal="center" vertical="center" wrapText="1"/>
    </xf>
    <xf numFmtId="0" fontId="40" fillId="22" borderId="6" xfId="3" applyFont="1" applyBorder="1" applyAlignment="1">
      <alignment horizontal="center" vertical="center" wrapText="1"/>
    </xf>
    <xf numFmtId="0" fontId="41" fillId="22" borderId="6" xfId="3" applyFont="1" applyBorder="1" applyAlignment="1">
      <alignment horizontal="center" vertical="center" wrapText="1"/>
    </xf>
    <xf numFmtId="0" fontId="40" fillId="22" borderId="7" xfId="3" applyFont="1" applyBorder="1" applyAlignment="1">
      <alignment horizontal="center" vertical="center" wrapText="1"/>
    </xf>
    <xf numFmtId="49" fontId="27" fillId="22" borderId="9" xfId="3" applyNumberFormat="1" applyFont="1" applyBorder="1" applyAlignment="1">
      <alignment horizontal="center" vertical="center"/>
    </xf>
    <xf numFmtId="0" fontId="27" fillId="22" borderId="9" xfId="3" applyFont="1" applyBorder="1" applyAlignment="1">
      <alignment horizontal="left" vertical="center" wrapText="1"/>
    </xf>
    <xf numFmtId="0" fontId="23" fillId="23" borderId="11" xfId="3" applyFont="1" applyFill="1" applyBorder="1" applyAlignment="1">
      <alignment horizontal="left" vertical="center" wrapText="1"/>
    </xf>
    <xf numFmtId="0" fontId="23" fillId="23" borderId="12" xfId="3" applyFont="1" applyFill="1" applyBorder="1" applyAlignment="1">
      <alignment horizontal="left" vertical="center" wrapText="1"/>
    </xf>
    <xf numFmtId="0" fontId="23" fillId="23" borderId="40" xfId="3" applyFont="1" applyFill="1" applyBorder="1" applyAlignment="1">
      <alignment horizontal="left" vertical="center" wrapText="1"/>
    </xf>
    <xf numFmtId="0" fontId="23" fillId="23" borderId="41" xfId="3" applyFont="1" applyFill="1" applyBorder="1" applyAlignment="1">
      <alignment horizontal="left" vertical="center" wrapText="1"/>
    </xf>
    <xf numFmtId="0" fontId="24" fillId="23" borderId="49" xfId="3" applyFont="1" applyFill="1" applyBorder="1" applyAlignment="1">
      <alignment horizontal="center" vertical="center" wrapText="1"/>
    </xf>
    <xf numFmtId="0" fontId="24" fillId="23" borderId="50" xfId="3" applyFont="1" applyFill="1" applyBorder="1" applyAlignment="1">
      <alignment horizontal="center" vertical="center" wrapText="1"/>
    </xf>
    <xf numFmtId="0" fontId="24" fillId="23" borderId="51" xfId="3" applyFont="1" applyFill="1" applyBorder="1" applyAlignment="1">
      <alignment horizontal="center" vertical="center" wrapText="1"/>
    </xf>
    <xf numFmtId="0" fontId="24" fillId="23" borderId="14" xfId="3" applyFont="1" applyFill="1" applyBorder="1" applyAlignment="1">
      <alignment horizontal="center" vertical="center"/>
    </xf>
    <xf numFmtId="0" fontId="25" fillId="22" borderId="52" xfId="3" applyFont="1" applyBorder="1" applyAlignment="1">
      <alignment horizontal="center" vertical="center"/>
    </xf>
    <xf numFmtId="166" fontId="27" fillId="22" borderId="9" xfId="1" applyNumberFormat="1" applyFont="1" applyFill="1" applyBorder="1" applyAlignment="1" applyProtection="1">
      <alignment horizontal="right" vertical="center"/>
    </xf>
    <xf numFmtId="0" fontId="27" fillId="22" borderId="9" xfId="3" applyFont="1" applyBorder="1" applyAlignment="1">
      <alignment horizontal="right" vertical="center"/>
    </xf>
    <xf numFmtId="3" fontId="27" fillId="22" borderId="10" xfId="3" applyNumberFormat="1" applyFont="1" applyBorder="1" applyAlignment="1">
      <alignment horizontal="right" vertical="center" wrapText="1"/>
    </xf>
    <xf numFmtId="0" fontId="36" fillId="22" borderId="6" xfId="3" applyFont="1" applyBorder="1" applyAlignment="1">
      <alignment horizontal="center" vertical="center" wrapText="1"/>
    </xf>
    <xf numFmtId="0" fontId="36" fillId="22" borderId="7" xfId="3" applyFont="1" applyBorder="1" applyAlignment="1">
      <alignment horizontal="center" vertical="center" wrapText="1"/>
    </xf>
    <xf numFmtId="0" fontId="27" fillId="22" borderId="72" xfId="3" applyFont="1" applyBorder="1" applyAlignment="1">
      <alignment vertical="center" wrapText="1"/>
    </xf>
    <xf numFmtId="0" fontId="27" fillId="22" borderId="73" xfId="3" applyFont="1" applyBorder="1" applyAlignment="1">
      <alignment vertical="center" wrapText="1"/>
    </xf>
    <xf numFmtId="0" fontId="20" fillId="0" borderId="2" xfId="3" applyFont="1" applyFill="1" applyAlignment="1" applyProtection="1">
      <alignment wrapText="1"/>
      <protection locked="0"/>
    </xf>
    <xf numFmtId="165" fontId="35" fillId="22" borderId="4" xfId="3" applyNumberFormat="1" applyFont="1" applyBorder="1" applyAlignment="1">
      <alignment horizontal="center" vertical="center" wrapText="1"/>
    </xf>
    <xf numFmtId="0" fontId="27" fillId="22" borderId="54" xfId="3" applyFont="1" applyBorder="1" applyAlignment="1">
      <alignment horizontal="center" vertical="center"/>
    </xf>
    <xf numFmtId="0" fontId="32" fillId="22" borderId="90" xfId="0" applyFont="1" applyFill="1" applyBorder="1" applyAlignment="1">
      <alignment horizontal="center" vertical="center" wrapText="1"/>
    </xf>
    <xf numFmtId="0" fontId="32" fillId="22" borderId="90" xfId="0" applyFont="1" applyFill="1" applyBorder="1" applyAlignment="1">
      <alignment horizontal="center" vertical="center"/>
    </xf>
    <xf numFmtId="0" fontId="42" fillId="23" borderId="38" xfId="3" applyFont="1" applyFill="1" applyBorder="1" applyAlignment="1">
      <alignment horizontal="right" vertical="center"/>
    </xf>
    <xf numFmtId="0" fontId="43" fillId="23" borderId="38" xfId="3" applyFont="1" applyFill="1" applyBorder="1" applyAlignment="1">
      <alignment horizontal="right" vertical="center"/>
    </xf>
    <xf numFmtId="0" fontId="1" fillId="22" borderId="53" xfId="0" applyFont="1" applyFill="1" applyBorder="1" applyAlignment="1">
      <alignment horizontal="center" vertical="center"/>
    </xf>
    <xf numFmtId="0" fontId="1" fillId="22" borderId="54" xfId="0" applyFont="1" applyFill="1" applyBorder="1" applyAlignment="1">
      <alignment horizontal="center" vertical="center"/>
    </xf>
    <xf numFmtId="0" fontId="1" fillId="22" borderId="54" xfId="0" applyFont="1" applyFill="1" applyBorder="1" applyAlignment="1">
      <alignment horizontal="left" vertical="center" wrapText="1"/>
    </xf>
    <xf numFmtId="0" fontId="1" fillId="24" borderId="54" xfId="0" applyFont="1" applyFill="1" applyBorder="1" applyAlignment="1">
      <alignment horizontal="left" vertical="center" wrapText="1"/>
    </xf>
    <xf numFmtId="0" fontId="1" fillId="22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left" vertical="center" wrapText="1"/>
    </xf>
    <xf numFmtId="0" fontId="45" fillId="22" borderId="6" xfId="0" applyFont="1" applyFill="1" applyBorder="1" applyAlignment="1">
      <alignment horizontal="left" vertical="center"/>
    </xf>
    <xf numFmtId="0" fontId="45" fillId="22" borderId="87" xfId="0" applyFont="1" applyFill="1" applyBorder="1" applyAlignment="1">
      <alignment horizontal="left" vertical="center"/>
    </xf>
    <xf numFmtId="0" fontId="46" fillId="24" borderId="3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 applyProtection="1">
      <alignment wrapText="1"/>
      <protection locked="0"/>
    </xf>
    <xf numFmtId="0" fontId="27" fillId="15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 applyProtection="1">
      <alignment wrapText="1"/>
      <protection locked="0"/>
    </xf>
    <xf numFmtId="0" fontId="27" fillId="15" borderId="95" xfId="0" applyFont="1" applyFill="1" applyBorder="1" applyAlignment="1">
      <alignment horizontal="center" vertical="center"/>
    </xf>
    <xf numFmtId="0" fontId="27" fillId="16" borderId="90" xfId="0" applyFont="1" applyFill="1" applyBorder="1" applyAlignment="1">
      <alignment horizontal="center" vertical="center"/>
    </xf>
    <xf numFmtId="0" fontId="27" fillId="17" borderId="90" xfId="0" applyFont="1" applyFill="1" applyBorder="1" applyAlignment="1">
      <alignment horizontal="left" vertical="center" wrapText="1"/>
    </xf>
    <xf numFmtId="0" fontId="27" fillId="18" borderId="90" xfId="0" applyFont="1" applyFill="1" applyBorder="1" applyAlignment="1">
      <alignment horizontal="left" vertical="center"/>
    </xf>
    <xf numFmtId="3" fontId="27" fillId="19" borderId="90" xfId="0" applyNumberFormat="1" applyFont="1" applyFill="1" applyBorder="1" applyAlignment="1">
      <alignment horizontal="right" vertical="center"/>
    </xf>
    <xf numFmtId="9" fontId="27" fillId="19" borderId="90" xfId="2" applyFont="1" applyFill="1" applyBorder="1" applyAlignment="1" applyProtection="1">
      <alignment horizontal="right" vertical="center"/>
    </xf>
    <xf numFmtId="9" fontId="27" fillId="20" borderId="90" xfId="2" applyFont="1" applyFill="1" applyBorder="1" applyAlignment="1" applyProtection="1">
      <alignment horizontal="right" vertical="center"/>
    </xf>
    <xf numFmtId="0" fontId="37" fillId="2" borderId="90" xfId="0" applyFont="1" applyFill="1" applyBorder="1" applyAlignment="1" applyProtection="1">
      <alignment wrapText="1"/>
      <protection locked="0"/>
    </xf>
    <xf numFmtId="0" fontId="1" fillId="22" borderId="8" xfId="0" applyFont="1" applyFill="1" applyBorder="1" applyAlignment="1">
      <alignment horizontal="center" vertical="center"/>
    </xf>
    <xf numFmtId="0" fontId="1" fillId="22" borderId="9" xfId="0" applyFont="1" applyFill="1" applyBorder="1" applyAlignment="1">
      <alignment horizontal="center" vertical="center"/>
    </xf>
    <xf numFmtId="0" fontId="1" fillId="22" borderId="9" xfId="0" applyFont="1" applyFill="1" applyBorder="1" applyAlignment="1">
      <alignment horizontal="left" vertical="center" wrapText="1"/>
    </xf>
    <xf numFmtId="0" fontId="1" fillId="22" borderId="9" xfId="0" applyFont="1" applyFill="1" applyBorder="1" applyAlignment="1">
      <alignment horizontal="left" vertical="center"/>
    </xf>
    <xf numFmtId="0" fontId="35" fillId="10" borderId="90" xfId="0" applyFont="1" applyFill="1" applyBorder="1" applyAlignment="1">
      <alignment horizontal="center" vertical="center"/>
    </xf>
    <xf numFmtId="0" fontId="35" fillId="11" borderId="90" xfId="0" applyFont="1" applyFill="1" applyBorder="1" applyAlignment="1">
      <alignment horizontal="center" vertical="center"/>
    </xf>
    <xf numFmtId="0" fontId="35" fillId="12" borderId="90" xfId="0" applyFont="1" applyFill="1" applyBorder="1" applyAlignment="1">
      <alignment horizontal="center" vertical="center" wrapText="1"/>
    </xf>
    <xf numFmtId="0" fontId="36" fillId="13" borderId="90" xfId="0" applyFont="1" applyFill="1" applyBorder="1" applyAlignment="1">
      <alignment horizontal="center" vertical="center" wrapText="1"/>
    </xf>
    <xf numFmtId="0" fontId="35" fillId="14" borderId="90" xfId="0" applyFont="1" applyFill="1" applyBorder="1" applyAlignment="1">
      <alignment horizontal="center" vertical="center" wrapText="1"/>
    </xf>
    <xf numFmtId="0" fontId="27" fillId="15" borderId="90" xfId="0" applyFont="1" applyFill="1" applyBorder="1" applyAlignment="1">
      <alignment horizontal="center" vertical="center"/>
    </xf>
    <xf numFmtId="0" fontId="1" fillId="22" borderId="90" xfId="0" applyFont="1" applyFill="1" applyBorder="1" applyAlignment="1">
      <alignment horizontal="center" vertical="center"/>
    </xf>
    <xf numFmtId="0" fontId="1" fillId="22" borderId="90" xfId="0" applyFont="1" applyFill="1" applyBorder="1" applyAlignment="1">
      <alignment horizontal="left" vertical="center" wrapText="1"/>
    </xf>
    <xf numFmtId="0" fontId="1" fillId="22" borderId="90" xfId="0" applyFont="1" applyFill="1" applyBorder="1" applyAlignment="1">
      <alignment horizontal="left" vertical="center"/>
    </xf>
    <xf numFmtId="0" fontId="32" fillId="22" borderId="90" xfId="0" applyFont="1" applyFill="1" applyBorder="1" applyAlignment="1">
      <alignment horizontal="left" vertical="center"/>
    </xf>
    <xf numFmtId="0" fontId="30" fillId="21" borderId="90" xfId="0" applyFont="1" applyFill="1" applyBorder="1" applyAlignment="1">
      <alignment horizontal="center" vertical="center" wrapText="1"/>
    </xf>
    <xf numFmtId="0" fontId="41" fillId="22" borderId="3" xfId="3" applyFont="1" applyBorder="1" applyAlignment="1">
      <alignment horizontal="center" vertical="center" wrapText="1"/>
    </xf>
    <xf numFmtId="0" fontId="41" fillId="22" borderId="4" xfId="3" applyFont="1" applyBorder="1" applyAlignment="1">
      <alignment horizontal="center" vertical="center" wrapText="1"/>
    </xf>
    <xf numFmtId="0" fontId="47" fillId="22" borderId="54" xfId="0" applyFont="1" applyFill="1" applyBorder="1" applyAlignment="1">
      <alignment horizontal="center" vertical="center"/>
    </xf>
    <xf numFmtId="0" fontId="47" fillId="24" borderId="54" xfId="0" applyFont="1" applyFill="1" applyBorder="1" applyAlignment="1">
      <alignment horizontal="left" vertical="center" wrapText="1"/>
    </xf>
    <xf numFmtId="0" fontId="47" fillId="24" borderId="8" xfId="3" applyFont="1" applyFill="1" applyBorder="1" applyAlignment="1">
      <alignment horizontal="center" vertical="center"/>
    </xf>
    <xf numFmtId="0" fontId="47" fillId="24" borderId="9" xfId="3" applyFont="1" applyFill="1" applyBorder="1" applyAlignment="1">
      <alignment horizontal="left" vertical="center" wrapText="1"/>
    </xf>
    <xf numFmtId="0" fontId="25" fillId="22" borderId="102" xfId="3" applyFont="1" applyBorder="1" applyAlignment="1">
      <alignment horizontal="center" vertical="center"/>
    </xf>
    <xf numFmtId="0" fontId="25" fillId="22" borderId="103" xfId="3" applyFont="1" applyBorder="1" applyAlignment="1">
      <alignment horizontal="center" vertical="center"/>
    </xf>
    <xf numFmtId="0" fontId="25" fillId="22" borderId="104" xfId="3" applyFont="1" applyBorder="1" applyAlignment="1">
      <alignment horizontal="center" vertical="center"/>
    </xf>
    <xf numFmtId="0" fontId="25" fillId="22" borderId="106" xfId="3" applyFont="1" applyBorder="1" applyAlignment="1">
      <alignment horizontal="center" vertical="center"/>
    </xf>
    <xf numFmtId="0" fontId="25" fillId="22" borderId="107" xfId="3" applyFont="1" applyBorder="1" applyAlignment="1">
      <alignment horizontal="center" vertical="center"/>
    </xf>
    <xf numFmtId="0" fontId="27" fillId="22" borderId="108" xfId="3" applyFont="1" applyBorder="1" applyAlignment="1">
      <alignment horizontal="center" vertical="center"/>
    </xf>
    <xf numFmtId="0" fontId="27" fillId="22" borderId="109" xfId="3" applyFont="1" applyBorder="1" applyAlignment="1">
      <alignment horizontal="left" vertical="center" wrapText="1"/>
    </xf>
    <xf numFmtId="0" fontId="27" fillId="22" borderId="109" xfId="3" applyFont="1" applyBorder="1" applyAlignment="1">
      <alignment horizontal="left" vertical="center"/>
    </xf>
    <xf numFmtId="3" fontId="27" fillId="22" borderId="109" xfId="3" applyNumberFormat="1" applyFont="1" applyBorder="1" applyAlignment="1">
      <alignment horizontal="right" vertical="center"/>
    </xf>
    <xf numFmtId="166" fontId="27" fillId="22" borderId="109" xfId="1" applyNumberFormat="1" applyFont="1" applyFill="1" applyBorder="1" applyAlignment="1" applyProtection="1">
      <alignment horizontal="right" vertical="center"/>
    </xf>
    <xf numFmtId="0" fontId="27" fillId="22" borderId="109" xfId="3" applyFont="1" applyBorder="1" applyAlignment="1">
      <alignment horizontal="right" vertical="center"/>
    </xf>
    <xf numFmtId="3" fontId="27" fillId="22" borderId="110" xfId="3" applyNumberFormat="1" applyFont="1" applyBorder="1" applyAlignment="1">
      <alignment horizontal="right" vertical="center" wrapText="1"/>
    </xf>
    <xf numFmtId="0" fontId="25" fillId="22" borderId="90" xfId="3" applyFont="1" applyBorder="1" applyAlignment="1">
      <alignment horizontal="center" vertical="center"/>
    </xf>
    <xf numFmtId="0" fontId="26" fillId="22" borderId="90" xfId="3" applyFont="1" applyBorder="1" applyAlignment="1">
      <alignment horizontal="left" vertical="center" wrapText="1"/>
    </xf>
    <xf numFmtId="0" fontId="26" fillId="22" borderId="90" xfId="3" applyFont="1" applyBorder="1" applyAlignment="1">
      <alignment horizontal="center" vertical="center"/>
    </xf>
    <xf numFmtId="0" fontId="27" fillId="22" borderId="111" xfId="3" applyFont="1" applyBorder="1" applyAlignment="1">
      <alignment horizontal="center" vertical="center"/>
    </xf>
    <xf numFmtId="0" fontId="27" fillId="22" borderId="112" xfId="3" applyFont="1" applyBorder="1" applyAlignment="1">
      <alignment horizontal="left" vertical="center" wrapText="1"/>
    </xf>
    <xf numFmtId="0" fontId="27" fillId="22" borderId="112" xfId="3" applyFont="1" applyBorder="1" applyAlignment="1">
      <alignment horizontal="left" vertical="center"/>
    </xf>
    <xf numFmtId="0" fontId="27" fillId="22" borderId="112" xfId="3" applyFont="1" applyBorder="1" applyAlignment="1">
      <alignment horizontal="right" vertical="center"/>
    </xf>
    <xf numFmtId="166" fontId="27" fillId="22" borderId="112" xfId="1" applyNumberFormat="1" applyFont="1" applyFill="1" applyBorder="1" applyAlignment="1" applyProtection="1">
      <alignment horizontal="right" vertical="center"/>
    </xf>
    <xf numFmtId="3" fontId="27" fillId="22" borderId="112" xfId="3" applyNumberFormat="1" applyFont="1" applyBorder="1" applyAlignment="1">
      <alignment horizontal="right" vertical="center"/>
    </xf>
    <xf numFmtId="3" fontId="27" fillId="22" borderId="113" xfId="3" applyNumberFormat="1" applyFont="1" applyBorder="1" applyAlignment="1">
      <alignment horizontal="right" vertical="center" wrapText="1"/>
    </xf>
    <xf numFmtId="0" fontId="27" fillId="22" borderId="90" xfId="3" applyFont="1" applyBorder="1" applyAlignment="1">
      <alignment horizontal="left" vertical="center" wrapText="1"/>
    </xf>
    <xf numFmtId="0" fontId="27" fillId="22" borderId="90" xfId="3" applyFont="1" applyBorder="1" applyAlignment="1">
      <alignment horizontal="left" vertical="center"/>
    </xf>
    <xf numFmtId="0" fontId="27" fillId="22" borderId="90" xfId="3" applyFont="1" applyBorder="1" applyAlignment="1">
      <alignment horizontal="right" vertical="center"/>
    </xf>
    <xf numFmtId="166" fontId="27" fillId="22" borderId="90" xfId="1" applyNumberFormat="1" applyFont="1" applyFill="1" applyBorder="1" applyAlignment="1" applyProtection="1">
      <alignment horizontal="right" vertical="center"/>
    </xf>
    <xf numFmtId="3" fontId="27" fillId="22" borderId="90" xfId="3" applyNumberFormat="1" applyFont="1" applyBorder="1" applyAlignment="1">
      <alignment horizontal="right" vertical="center"/>
    </xf>
    <xf numFmtId="3" fontId="27" fillId="22" borderId="90" xfId="3" applyNumberFormat="1" applyFont="1" applyBorder="1" applyAlignment="1">
      <alignment horizontal="right" vertical="center" wrapText="1"/>
    </xf>
    <xf numFmtId="0" fontId="25" fillId="22" borderId="114" xfId="3" applyFont="1" applyBorder="1" applyAlignment="1">
      <alignment horizontal="center" vertical="center"/>
    </xf>
    <xf numFmtId="0" fontId="27" fillId="22" borderId="115" xfId="3" applyFont="1" applyBorder="1" applyAlignment="1">
      <alignment horizontal="left" vertical="center" wrapText="1"/>
    </xf>
    <xf numFmtId="0" fontId="27" fillId="22" borderId="115" xfId="3" applyFont="1" applyBorder="1" applyAlignment="1">
      <alignment horizontal="left" vertical="center"/>
    </xf>
    <xf numFmtId="0" fontId="27" fillId="22" borderId="115" xfId="3" applyFont="1" applyBorder="1" applyAlignment="1">
      <alignment horizontal="right" vertical="center"/>
    </xf>
    <xf numFmtId="166" fontId="27" fillId="22" borderId="115" xfId="1" applyNumberFormat="1" applyFont="1" applyFill="1" applyBorder="1" applyAlignment="1" applyProtection="1">
      <alignment horizontal="right" vertical="center"/>
    </xf>
    <xf numFmtId="166" fontId="25" fillId="22" borderId="90" xfId="1" applyNumberFormat="1" applyFont="1" applyFill="1" applyBorder="1" applyAlignment="1" applyProtection="1">
      <alignment horizontal="center" vertical="center"/>
    </xf>
    <xf numFmtId="3" fontId="27" fillId="22" borderId="109" xfId="3" applyNumberFormat="1" applyFont="1" applyBorder="1" applyAlignment="1">
      <alignment horizontal="center" vertical="center"/>
    </xf>
    <xf numFmtId="3" fontId="27" fillId="22" borderId="9" xfId="3" applyNumberFormat="1" applyFont="1" applyBorder="1" applyAlignment="1">
      <alignment horizontal="center" vertical="center"/>
    </xf>
    <xf numFmtId="0" fontId="27" fillId="22" borderId="112" xfId="3" applyFont="1" applyBorder="1" applyAlignment="1">
      <alignment horizontal="center" vertical="center"/>
    </xf>
    <xf numFmtId="0" fontId="20" fillId="22" borderId="90" xfId="3" applyFont="1" applyBorder="1"/>
    <xf numFmtId="0" fontId="26" fillId="22" borderId="92" xfId="3" applyFont="1" applyBorder="1" applyAlignment="1">
      <alignment horizontal="center" vertical="center"/>
    </xf>
    <xf numFmtId="0" fontId="16" fillId="22" borderId="2" xfId="3" applyFont="1" applyAlignment="1">
      <alignment horizontal="center" vertical="center"/>
    </xf>
    <xf numFmtId="0" fontId="5" fillId="0" borderId="2" xfId="3" applyFont="1" applyFill="1" applyAlignment="1">
      <alignment horizontal="left" vertical="center" wrapText="1"/>
    </xf>
    <xf numFmtId="0" fontId="16" fillId="0" borderId="2" xfId="3" applyFont="1" applyFill="1" applyAlignment="1">
      <alignment horizontal="left" vertical="center" wrapText="1"/>
    </xf>
    <xf numFmtId="3" fontId="5" fillId="0" borderId="2" xfId="3" applyNumberFormat="1" applyFont="1" applyFill="1" applyAlignment="1">
      <alignment horizontal="right" vertical="center"/>
    </xf>
    <xf numFmtId="0" fontId="10" fillId="22" borderId="116" xfId="3" applyFont="1" applyBorder="1" applyAlignment="1">
      <alignment horizontal="center" vertical="center" wrapText="1"/>
    </xf>
    <xf numFmtId="0" fontId="1" fillId="22" borderId="117" xfId="3" applyFont="1" applyBorder="1" applyAlignment="1">
      <alignment horizontal="left" vertical="center" wrapText="1"/>
    </xf>
    <xf numFmtId="0" fontId="1" fillId="22" borderId="118" xfId="3" applyFont="1" applyBorder="1" applyAlignment="1">
      <alignment horizontal="left" vertical="center" wrapText="1"/>
    </xf>
    <xf numFmtId="0" fontId="1" fillId="22" borderId="118" xfId="3" applyFont="1" applyBorder="1" applyAlignment="1">
      <alignment horizontal="center" vertical="center" wrapText="1"/>
    </xf>
    <xf numFmtId="9" fontId="1" fillId="22" borderId="118" xfId="3" applyNumberFormat="1" applyFont="1" applyBorder="1" applyAlignment="1">
      <alignment horizontal="center" vertical="center" wrapText="1"/>
    </xf>
    <xf numFmtId="49" fontId="40" fillId="22" borderId="4" xfId="3" applyNumberFormat="1" applyFont="1" applyBorder="1" applyAlignment="1">
      <alignment horizontal="center" vertical="center" wrapText="1"/>
    </xf>
    <xf numFmtId="49" fontId="41" fillId="22" borderId="4" xfId="3" applyNumberFormat="1" applyFont="1" applyBorder="1" applyAlignment="1">
      <alignment horizontal="center" vertical="center" wrapText="1"/>
    </xf>
    <xf numFmtId="0" fontId="49" fillId="0" borderId="0" xfId="0" applyFont="1"/>
    <xf numFmtId="0" fontId="50" fillId="22" borderId="2" xfId="3" applyFont="1" applyAlignment="1">
      <alignment horizontal="left" vertical="top"/>
    </xf>
    <xf numFmtId="0" fontId="20" fillId="0" borderId="90" xfId="0" applyFont="1" applyBorder="1"/>
    <xf numFmtId="10" fontId="28" fillId="24" borderId="9" xfId="2" applyNumberFormat="1" applyFont="1" applyFill="1" applyBorder="1" applyAlignment="1" applyProtection="1">
      <alignment horizontal="right" vertical="center"/>
    </xf>
    <xf numFmtId="3" fontId="43" fillId="24" borderId="9" xfId="3" applyNumberFormat="1" applyFont="1" applyFill="1" applyBorder="1" applyAlignment="1">
      <alignment horizontal="right" vertical="center"/>
    </xf>
    <xf numFmtId="3" fontId="3" fillId="22" borderId="2" xfId="3" applyNumberFormat="1"/>
    <xf numFmtId="4" fontId="20" fillId="22" borderId="2" xfId="3" applyNumberFormat="1" applyFont="1" applyAlignment="1" applyProtection="1">
      <alignment wrapText="1"/>
      <protection locked="0"/>
    </xf>
    <xf numFmtId="4" fontId="20" fillId="22" borderId="2" xfId="3" applyNumberFormat="1" applyFont="1"/>
    <xf numFmtId="3" fontId="20" fillId="22" borderId="2" xfId="3" applyNumberFormat="1" applyFont="1"/>
    <xf numFmtId="10" fontId="27" fillId="24" borderId="9" xfId="2" applyNumberFormat="1" applyFont="1" applyFill="1" applyBorder="1" applyAlignment="1" applyProtection="1">
      <alignment horizontal="right" vertical="center"/>
    </xf>
    <xf numFmtId="10" fontId="29" fillId="24" borderId="9" xfId="2" applyNumberFormat="1" applyFont="1" applyFill="1" applyBorder="1" applyAlignment="1" applyProtection="1">
      <alignment horizontal="right" vertical="center"/>
    </xf>
    <xf numFmtId="167" fontId="29" fillId="24" borderId="9" xfId="2" applyNumberFormat="1" applyFont="1" applyFill="1" applyBorder="1" applyAlignment="1" applyProtection="1">
      <alignment horizontal="right" vertical="center"/>
    </xf>
    <xf numFmtId="168" fontId="20" fillId="22" borderId="2" xfId="3" applyNumberFormat="1" applyFont="1"/>
    <xf numFmtId="3" fontId="16" fillId="26" borderId="55" xfId="3" applyNumberFormat="1" applyFont="1" applyFill="1" applyBorder="1" applyAlignment="1">
      <alignment horizontal="right" vertical="center"/>
    </xf>
    <xf numFmtId="3" fontId="16" fillId="26" borderId="54" xfId="3" applyNumberFormat="1" applyFont="1" applyFill="1" applyBorder="1" applyAlignment="1">
      <alignment horizontal="right" vertical="center"/>
    </xf>
    <xf numFmtId="0" fontId="51" fillId="22" borderId="2" xfId="3" applyFont="1"/>
    <xf numFmtId="0" fontId="1" fillId="26" borderId="118" xfId="3" applyFont="1" applyFill="1" applyBorder="1" applyAlignment="1">
      <alignment horizontal="left" vertical="center" wrapText="1"/>
    </xf>
    <xf numFmtId="3" fontId="16" fillId="26" borderId="69" xfId="3" applyNumberFormat="1" applyFont="1" applyFill="1" applyBorder="1" applyAlignment="1">
      <alignment horizontal="right" vertical="center"/>
    </xf>
    <xf numFmtId="0" fontId="52" fillId="3" borderId="1" xfId="0" applyFont="1" applyFill="1" applyBorder="1" applyAlignment="1">
      <alignment horizontal="left" vertical="top"/>
    </xf>
    <xf numFmtId="3" fontId="26" fillId="22" borderId="94" xfId="3" applyNumberFormat="1" applyFont="1" applyBorder="1" applyAlignment="1">
      <alignment horizontal="center" vertical="center"/>
    </xf>
    <xf numFmtId="4" fontId="26" fillId="22" borderId="90" xfId="3" applyNumberFormat="1" applyFont="1" applyBorder="1" applyAlignment="1">
      <alignment horizontal="center" vertical="center"/>
    </xf>
    <xf numFmtId="3" fontId="53" fillId="0" borderId="55" xfId="3" applyNumberFormat="1" applyFont="1" applyFill="1" applyBorder="1" applyAlignment="1">
      <alignment horizontal="right" vertical="center"/>
    </xf>
    <xf numFmtId="0" fontId="20" fillId="26" borderId="90" xfId="3" applyFont="1" applyFill="1" applyBorder="1"/>
    <xf numFmtId="3" fontId="27" fillId="26" borderId="9" xfId="3" applyNumberFormat="1" applyFont="1" applyFill="1" applyBorder="1" applyAlignment="1">
      <alignment horizontal="right" vertical="center"/>
    </xf>
    <xf numFmtId="9" fontId="1" fillId="22" borderId="118" xfId="3" applyNumberFormat="1" applyFont="1" applyBorder="1" applyAlignment="1">
      <alignment horizontal="left" vertical="center" wrapText="1"/>
    </xf>
    <xf numFmtId="3" fontId="26" fillId="22" borderId="90" xfId="3" applyNumberFormat="1" applyFont="1" applyBorder="1" applyAlignment="1">
      <alignment horizontal="center" vertical="center"/>
    </xf>
    <xf numFmtId="2" fontId="28" fillId="24" borderId="9" xfId="1" applyNumberFormat="1" applyFont="1" applyFill="1" applyBorder="1" applyAlignment="1" applyProtection="1">
      <alignment horizontal="right" vertical="center"/>
    </xf>
    <xf numFmtId="0" fontId="22" fillId="22" borderId="2" xfId="3" applyFont="1" applyAlignment="1">
      <alignment horizontal="center" vertical="top"/>
    </xf>
    <xf numFmtId="0" fontId="38" fillId="22" borderId="2" xfId="3" applyFont="1" applyAlignment="1">
      <alignment horizontal="left" vertical="center"/>
    </xf>
    <xf numFmtId="0" fontId="23" fillId="22" borderId="122" xfId="3" applyFont="1" applyBorder="1" applyAlignment="1">
      <alignment horizontal="right" vertical="center"/>
    </xf>
    <xf numFmtId="0" fontId="23" fillId="23" borderId="121" xfId="3" applyFont="1" applyFill="1" applyBorder="1" applyAlignment="1">
      <alignment horizontal="center" vertical="center"/>
    </xf>
    <xf numFmtId="0" fontId="23" fillId="23" borderId="119" xfId="3" applyFont="1" applyFill="1" applyBorder="1" applyAlignment="1">
      <alignment horizontal="center" vertical="center"/>
    </xf>
    <xf numFmtId="0" fontId="23" fillId="23" borderId="119" xfId="3" applyFont="1" applyFill="1" applyBorder="1" applyAlignment="1">
      <alignment horizontal="left" vertical="center"/>
    </xf>
    <xf numFmtId="0" fontId="23" fillId="23" borderId="120" xfId="3" applyFont="1" applyFill="1" applyBorder="1" applyAlignment="1">
      <alignment horizontal="left" vertical="center"/>
    </xf>
    <xf numFmtId="0" fontId="25" fillId="22" borderId="138" xfId="3" applyFont="1" applyBorder="1" applyAlignment="1">
      <alignment horizontal="center" vertical="center"/>
    </xf>
    <xf numFmtId="0" fontId="25" fillId="22" borderId="139" xfId="3" applyFont="1" applyBorder="1" applyAlignment="1">
      <alignment horizontal="center" vertical="center"/>
    </xf>
    <xf numFmtId="0" fontId="25" fillId="22" borderId="140" xfId="3" applyFont="1" applyBorder="1" applyAlignment="1">
      <alignment horizontal="center" vertical="center"/>
    </xf>
    <xf numFmtId="0" fontId="26" fillId="22" borderId="136" xfId="3" applyFont="1" applyBorder="1" applyAlignment="1">
      <alignment horizontal="center" vertical="center"/>
    </xf>
    <xf numFmtId="0" fontId="26" fillId="22" borderId="137" xfId="3" applyFont="1" applyBorder="1" applyAlignment="1">
      <alignment horizontal="center" vertical="center"/>
    </xf>
    <xf numFmtId="0" fontId="46" fillId="22" borderId="40" xfId="0" applyFont="1" applyFill="1" applyBorder="1" applyAlignment="1">
      <alignment horizontal="center" vertical="center"/>
    </xf>
    <xf numFmtId="0" fontId="46" fillId="22" borderId="135" xfId="0" applyFont="1" applyFill="1" applyBorder="1" applyAlignment="1">
      <alignment horizontal="center" vertical="center"/>
    </xf>
    <xf numFmtId="0" fontId="22" fillId="23" borderId="129" xfId="3" applyFont="1" applyFill="1" applyBorder="1" applyAlignment="1">
      <alignment horizontal="center" vertical="center"/>
    </xf>
    <xf numFmtId="0" fontId="22" fillId="23" borderId="130" xfId="3" applyFont="1" applyFill="1" applyBorder="1" applyAlignment="1">
      <alignment horizontal="center" vertical="center"/>
    </xf>
    <xf numFmtId="0" fontId="22" fillId="23" borderId="123" xfId="3" applyFont="1" applyFill="1" applyBorder="1" applyAlignment="1">
      <alignment horizontal="center" vertical="center"/>
    </xf>
    <xf numFmtId="0" fontId="22" fillId="23" borderId="131" xfId="3" applyFont="1" applyFill="1" applyBorder="1" applyAlignment="1">
      <alignment horizontal="center" vertical="center"/>
    </xf>
    <xf numFmtId="0" fontId="22" fillId="23" borderId="2" xfId="3" applyFont="1" applyFill="1" applyAlignment="1">
      <alignment horizontal="center" vertical="center"/>
    </xf>
    <xf numFmtId="0" fontId="22" fillId="23" borderId="103" xfId="3" applyFont="1" applyFill="1" applyBorder="1" applyAlignment="1">
      <alignment horizontal="center" vertical="center"/>
    </xf>
    <xf numFmtId="0" fontId="22" fillId="23" borderId="132" xfId="3" applyFont="1" applyFill="1" applyBorder="1" applyAlignment="1">
      <alignment horizontal="center" vertical="center"/>
    </xf>
    <xf numFmtId="0" fontId="22" fillId="23" borderId="133" xfId="3" applyFont="1" applyFill="1" applyBorder="1" applyAlignment="1">
      <alignment horizontal="center" vertical="center"/>
    </xf>
    <xf numFmtId="0" fontId="22" fillId="23" borderId="134" xfId="3" applyFont="1" applyFill="1" applyBorder="1" applyAlignment="1">
      <alignment horizontal="center" vertical="center"/>
    </xf>
    <xf numFmtId="0" fontId="23" fillId="23" borderId="72" xfId="3" applyFont="1" applyFill="1" applyBorder="1" applyAlignment="1">
      <alignment horizontal="center" vertical="center"/>
    </xf>
    <xf numFmtId="0" fontId="23" fillId="23" borderId="117" xfId="3" applyFont="1" applyFill="1" applyBorder="1" applyAlignment="1">
      <alignment horizontal="center" vertical="center"/>
    </xf>
    <xf numFmtId="0" fontId="23" fillId="23" borderId="128" xfId="3" applyFont="1" applyFill="1" applyBorder="1" applyAlignment="1">
      <alignment horizontal="center" vertical="center"/>
    </xf>
    <xf numFmtId="0" fontId="24" fillId="23" borderId="126" xfId="3" applyFont="1" applyFill="1" applyBorder="1" applyAlignment="1">
      <alignment horizontal="center" vertical="center"/>
    </xf>
    <xf numFmtId="0" fontId="24" fillId="23" borderId="127" xfId="3" applyFont="1" applyFill="1" applyBorder="1" applyAlignment="1">
      <alignment horizontal="center" vertical="center"/>
    </xf>
    <xf numFmtId="0" fontId="24" fillId="23" borderId="124" xfId="3" applyFont="1" applyFill="1" applyBorder="1" applyAlignment="1">
      <alignment horizontal="center" vertical="center"/>
    </xf>
    <xf numFmtId="0" fontId="24" fillId="23" borderId="125" xfId="3" applyFont="1" applyFill="1" applyBorder="1" applyAlignment="1">
      <alignment horizontal="center" vertical="center"/>
    </xf>
    <xf numFmtId="0" fontId="24" fillId="23" borderId="124" xfId="3" applyFont="1" applyFill="1" applyBorder="1" applyAlignment="1">
      <alignment horizontal="center" vertical="center" wrapText="1"/>
    </xf>
    <xf numFmtId="0" fontId="24" fillId="23" borderId="125" xfId="3" applyFont="1" applyFill="1" applyBorder="1" applyAlignment="1">
      <alignment horizontal="center" vertical="center" wrapText="1"/>
    </xf>
    <xf numFmtId="0" fontId="24" fillId="23" borderId="123" xfId="3" applyFont="1" applyFill="1" applyBorder="1" applyAlignment="1">
      <alignment horizontal="center" vertical="center" wrapText="1"/>
    </xf>
    <xf numFmtId="0" fontId="24" fillId="23" borderId="17" xfId="3" applyFont="1" applyFill="1" applyBorder="1" applyAlignment="1">
      <alignment horizontal="center" vertical="center" wrapText="1"/>
    </xf>
    <xf numFmtId="0" fontId="24" fillId="23" borderId="113" xfId="3" applyFont="1" applyFill="1" applyBorder="1" applyAlignment="1">
      <alignment horizontal="center" vertical="center" wrapText="1"/>
    </xf>
    <xf numFmtId="0" fontId="24" fillId="23" borderId="110" xfId="3" applyFont="1" applyFill="1" applyBorder="1" applyAlignment="1">
      <alignment horizontal="center" vertical="center" wrapText="1"/>
    </xf>
    <xf numFmtId="0" fontId="27" fillId="24" borderId="95" xfId="3" applyFont="1" applyFill="1" applyBorder="1" applyAlignment="1">
      <alignment horizontal="center" vertical="center"/>
    </xf>
    <xf numFmtId="0" fontId="27" fillId="24" borderId="73" xfId="3" applyFont="1" applyFill="1" applyBorder="1" applyAlignment="1">
      <alignment horizontal="center" vertical="center"/>
    </xf>
    <xf numFmtId="0" fontId="27" fillId="22" borderId="40" xfId="3" applyFont="1" applyBorder="1" applyAlignment="1">
      <alignment horizontal="center" vertical="center"/>
    </xf>
    <xf numFmtId="0" fontId="27" fillId="22" borderId="135" xfId="3" applyFont="1" applyBorder="1" applyAlignment="1">
      <alignment horizontal="center" vertical="center"/>
    </xf>
    <xf numFmtId="0" fontId="27" fillId="22" borderId="146" xfId="3" applyFont="1" applyBorder="1" applyAlignment="1">
      <alignment horizontal="center" vertical="center"/>
    </xf>
    <xf numFmtId="0" fontId="27" fillId="22" borderId="147" xfId="3" applyFont="1" applyBorder="1" applyAlignment="1">
      <alignment horizontal="center" vertical="center"/>
    </xf>
    <xf numFmtId="0" fontId="25" fillId="22" borderId="143" xfId="3" applyFont="1" applyBorder="1" applyAlignment="1">
      <alignment horizontal="center" vertical="center"/>
    </xf>
    <xf numFmtId="0" fontId="25" fillId="22" borderId="144" xfId="3" applyFont="1" applyBorder="1" applyAlignment="1">
      <alignment horizontal="center" vertical="center"/>
    </xf>
    <xf numFmtId="0" fontId="25" fillId="22" borderId="145" xfId="3" applyFont="1" applyBorder="1" applyAlignment="1">
      <alignment horizontal="center" vertical="center"/>
    </xf>
    <xf numFmtId="0" fontId="26" fillId="22" borderId="141" xfId="3" applyFont="1" applyBorder="1" applyAlignment="1">
      <alignment horizontal="center" vertical="center"/>
    </xf>
    <xf numFmtId="0" fontId="26" fillId="22" borderId="142" xfId="3" applyFont="1" applyBorder="1" applyAlignment="1">
      <alignment horizontal="center" vertical="center"/>
    </xf>
    <xf numFmtId="0" fontId="27" fillId="23" borderId="150" xfId="3" applyFont="1" applyFill="1" applyBorder="1" applyAlignment="1">
      <alignment horizontal="left" vertical="top"/>
    </xf>
    <xf numFmtId="0" fontId="27" fillId="23" borderId="151" xfId="3" applyFont="1" applyFill="1" applyBorder="1" applyAlignment="1">
      <alignment horizontal="left" vertical="top"/>
    </xf>
    <xf numFmtId="0" fontId="27" fillId="24" borderId="148" xfId="3" applyFont="1" applyFill="1" applyBorder="1" applyAlignment="1">
      <alignment horizontal="center" vertical="center"/>
    </xf>
    <xf numFmtId="0" fontId="27" fillId="24" borderId="149" xfId="3" applyFont="1" applyFill="1" applyBorder="1" applyAlignment="1">
      <alignment horizontal="center" vertical="center"/>
    </xf>
    <xf numFmtId="0" fontId="32" fillId="22" borderId="87" xfId="3" applyFont="1" applyBorder="1" applyAlignment="1">
      <alignment horizontal="center" vertical="center" wrapText="1"/>
    </xf>
    <xf numFmtId="0" fontId="32" fillId="22" borderId="41" xfId="3" applyFont="1" applyBorder="1" applyAlignment="1">
      <alignment horizontal="center" vertical="center" wrapText="1"/>
    </xf>
    <xf numFmtId="0" fontId="32" fillId="22" borderId="88" xfId="3" applyFont="1" applyBorder="1" applyAlignment="1">
      <alignment horizontal="center" vertical="center" wrapText="1"/>
    </xf>
    <xf numFmtId="0" fontId="31" fillId="22" borderId="87" xfId="3" applyFont="1" applyBorder="1" applyAlignment="1">
      <alignment horizontal="center" vertical="center" wrapText="1"/>
    </xf>
    <xf numFmtId="0" fontId="31" fillId="22" borderId="41" xfId="3" applyFont="1" applyBorder="1" applyAlignment="1">
      <alignment horizontal="center" vertical="center" wrapText="1"/>
    </xf>
    <xf numFmtId="0" fontId="31" fillId="22" borderId="88" xfId="3" applyFont="1" applyBorder="1" applyAlignment="1">
      <alignment horizontal="center" vertical="center" wrapText="1"/>
    </xf>
    <xf numFmtId="0" fontId="32" fillId="22" borderId="79" xfId="3" applyFont="1" applyBorder="1" applyAlignment="1">
      <alignment horizontal="center" vertical="center" wrapText="1"/>
    </xf>
    <xf numFmtId="0" fontId="32" fillId="22" borderId="80" xfId="3" applyFont="1" applyBorder="1" applyAlignment="1">
      <alignment horizontal="center" vertical="center" wrapText="1"/>
    </xf>
    <xf numFmtId="0" fontId="32" fillId="22" borderId="81" xfId="3" applyFont="1" applyBorder="1" applyAlignment="1">
      <alignment horizontal="center" vertical="center" wrapText="1"/>
    </xf>
    <xf numFmtId="0" fontId="32" fillId="22" borderId="84" xfId="3" applyFont="1" applyBorder="1" applyAlignment="1">
      <alignment horizontal="center" vertical="center" wrapText="1"/>
    </xf>
    <xf numFmtId="0" fontId="32" fillId="22" borderId="85" xfId="3" applyFont="1" applyBorder="1" applyAlignment="1">
      <alignment horizontal="center" vertical="center" wrapText="1"/>
    </xf>
    <xf numFmtId="0" fontId="32" fillId="22" borderId="86" xfId="3" applyFont="1" applyBorder="1" applyAlignment="1">
      <alignment horizontal="center" vertical="center" wrapText="1"/>
    </xf>
    <xf numFmtId="0" fontId="21" fillId="22" borderId="45" xfId="3" applyFont="1" applyBorder="1" applyAlignment="1">
      <alignment horizontal="left" vertical="top"/>
    </xf>
    <xf numFmtId="0" fontId="21" fillId="22" borderId="2" xfId="3" applyFont="1" applyAlignment="1">
      <alignment horizontal="left" vertical="top"/>
    </xf>
    <xf numFmtId="0" fontId="21" fillId="22" borderId="83" xfId="3" applyFont="1" applyBorder="1" applyAlignment="1">
      <alignment horizontal="left" vertical="top"/>
    </xf>
    <xf numFmtId="0" fontId="30" fillId="22" borderId="79" xfId="3" applyFont="1" applyBorder="1" applyAlignment="1">
      <alignment horizontal="center" vertical="center"/>
    </xf>
    <xf numFmtId="0" fontId="30" fillId="22" borderId="80" xfId="3" applyFont="1" applyBorder="1" applyAlignment="1">
      <alignment horizontal="center" vertical="center"/>
    </xf>
    <xf numFmtId="0" fontId="30" fillId="22" borderId="81" xfId="3" applyFont="1" applyBorder="1" applyAlignment="1">
      <alignment horizontal="center" vertical="center"/>
    </xf>
    <xf numFmtId="0" fontId="30" fillId="22" borderId="82" xfId="3" applyFont="1" applyBorder="1" applyAlignment="1">
      <alignment horizontal="center" vertical="center"/>
    </xf>
    <xf numFmtId="0" fontId="30" fillId="22" borderId="2" xfId="3" applyFont="1" applyAlignment="1">
      <alignment horizontal="center" vertical="center"/>
    </xf>
    <xf numFmtId="0" fontId="30" fillId="22" borderId="83" xfId="3" applyFont="1" applyBorder="1" applyAlignment="1">
      <alignment horizontal="center" vertical="center"/>
    </xf>
    <xf numFmtId="0" fontId="30" fillId="22" borderId="84" xfId="3" applyFont="1" applyBorder="1" applyAlignment="1">
      <alignment horizontal="center" vertical="center"/>
    </xf>
    <xf numFmtId="0" fontId="30" fillId="22" borderId="85" xfId="3" applyFont="1" applyBorder="1" applyAlignment="1">
      <alignment horizontal="center" vertical="center"/>
    </xf>
    <xf numFmtId="0" fontId="30" fillId="22" borderId="86" xfId="3" applyFont="1" applyBorder="1" applyAlignment="1">
      <alignment horizontal="center" vertical="center"/>
    </xf>
    <xf numFmtId="0" fontId="31" fillId="22" borderId="152" xfId="3" applyFont="1" applyBorder="1" applyAlignment="1">
      <alignment horizontal="left" vertical="center"/>
    </xf>
    <xf numFmtId="0" fontId="31" fillId="22" borderId="153" xfId="3" applyFont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top"/>
    </xf>
    <xf numFmtId="0" fontId="35" fillId="6" borderId="90" xfId="0" applyFont="1" applyFill="1" applyBorder="1" applyAlignment="1">
      <alignment horizontal="center" vertical="center" wrapText="1"/>
    </xf>
    <xf numFmtId="0" fontId="35" fillId="7" borderId="90" xfId="0" applyFont="1" applyFill="1" applyBorder="1" applyAlignment="1">
      <alignment horizontal="center" vertical="center" wrapText="1"/>
    </xf>
    <xf numFmtId="0" fontId="35" fillId="8" borderId="90" xfId="0" applyFont="1" applyFill="1" applyBorder="1" applyAlignment="1">
      <alignment horizontal="center" vertical="center"/>
    </xf>
    <xf numFmtId="0" fontId="30" fillId="21" borderId="96" xfId="0" applyFont="1" applyFill="1" applyBorder="1" applyAlignment="1">
      <alignment horizontal="center" vertical="center"/>
    </xf>
    <xf numFmtId="0" fontId="30" fillId="21" borderId="97" xfId="0" applyFont="1" applyFill="1" applyBorder="1" applyAlignment="1">
      <alignment horizontal="center" vertical="center"/>
    </xf>
    <xf numFmtId="0" fontId="30" fillId="21" borderId="98" xfId="0" applyFont="1" applyFill="1" applyBorder="1" applyAlignment="1">
      <alignment horizontal="center" vertical="center"/>
    </xf>
    <xf numFmtId="0" fontId="30" fillId="21" borderId="99" xfId="0" applyFont="1" applyFill="1" applyBorder="1" applyAlignment="1">
      <alignment horizontal="center" vertical="center"/>
    </xf>
    <xf numFmtId="0" fontId="30" fillId="21" borderId="100" xfId="0" applyFont="1" applyFill="1" applyBorder="1" applyAlignment="1">
      <alignment horizontal="center" vertical="center"/>
    </xf>
    <xf numFmtId="0" fontId="30" fillId="21" borderId="101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top"/>
    </xf>
    <xf numFmtId="0" fontId="38" fillId="5" borderId="1" xfId="0" applyFont="1" applyFill="1" applyBorder="1" applyAlignment="1">
      <alignment horizontal="left" vertical="center"/>
    </xf>
    <xf numFmtId="0" fontId="35" fillId="9" borderId="90" xfId="0" applyFont="1" applyFill="1" applyBorder="1" applyAlignment="1">
      <alignment horizontal="center" vertical="center"/>
    </xf>
    <xf numFmtId="0" fontId="30" fillId="21" borderId="6" xfId="0" applyFont="1" applyFill="1" applyBorder="1" applyAlignment="1">
      <alignment horizontal="center" vertical="center"/>
    </xf>
    <xf numFmtId="0" fontId="32" fillId="22" borderId="6" xfId="0" applyFont="1" applyFill="1" applyBorder="1" applyAlignment="1">
      <alignment horizontal="center" vertical="center"/>
    </xf>
    <xf numFmtId="0" fontId="30" fillId="21" borderId="6" xfId="0" applyFont="1" applyFill="1" applyBorder="1" applyAlignment="1">
      <alignment horizontal="center" vertical="center" wrapText="1"/>
    </xf>
    <xf numFmtId="0" fontId="32" fillId="22" borderId="6" xfId="3" applyFont="1" applyBorder="1" applyAlignment="1">
      <alignment horizontal="center" vertical="center"/>
    </xf>
    <xf numFmtId="0" fontId="32" fillId="22" borderId="6" xfId="3" applyFont="1" applyBorder="1" applyAlignment="1">
      <alignment horizontal="left" vertical="center"/>
    </xf>
    <xf numFmtId="3" fontId="27" fillId="22" borderId="9" xfId="3" applyNumberFormat="1" applyFont="1" applyBorder="1" applyAlignment="1">
      <alignment horizontal="right" vertical="center"/>
    </xf>
    <xf numFmtId="0" fontId="34" fillId="22" borderId="2" xfId="3" applyFont="1" applyAlignment="1">
      <alignment horizontal="center" vertical="top"/>
    </xf>
    <xf numFmtId="0" fontId="33" fillId="22" borderId="2" xfId="3" applyFont="1" applyAlignment="1">
      <alignment horizontal="left" vertical="top"/>
    </xf>
    <xf numFmtId="0" fontId="35" fillId="22" borderId="77" xfId="3" applyFont="1" applyBorder="1" applyAlignment="1">
      <alignment horizontal="center" vertical="center"/>
    </xf>
    <xf numFmtId="0" fontId="23" fillId="23" borderId="41" xfId="3" applyFont="1" applyFill="1" applyBorder="1" applyAlignment="1">
      <alignment horizontal="center" vertical="center"/>
    </xf>
    <xf numFmtId="0" fontId="23" fillId="23" borderId="41" xfId="3" applyFont="1" applyFill="1" applyBorder="1" applyAlignment="1">
      <alignment horizontal="left" vertical="center"/>
    </xf>
    <xf numFmtId="49" fontId="23" fillId="23" borderId="42" xfId="3" applyNumberFormat="1" applyFont="1" applyFill="1" applyBorder="1" applyAlignment="1">
      <alignment horizontal="center" vertical="center"/>
    </xf>
    <xf numFmtId="0" fontId="22" fillId="23" borderId="14" xfId="3" applyFont="1" applyFill="1" applyBorder="1" applyAlignment="1">
      <alignment horizontal="center" vertical="center"/>
    </xf>
    <xf numFmtId="0" fontId="23" fillId="23" borderId="10" xfId="3" applyFont="1" applyFill="1" applyBorder="1" applyAlignment="1">
      <alignment horizontal="center" vertical="center"/>
    </xf>
    <xf numFmtId="0" fontId="24" fillId="23" borderId="15" xfId="3" applyFont="1" applyFill="1" applyBorder="1" applyAlignment="1">
      <alignment horizontal="center" vertical="center"/>
    </xf>
    <xf numFmtId="0" fontId="24" fillId="23" borderId="6" xfId="3" applyFont="1" applyFill="1" applyBorder="1" applyAlignment="1">
      <alignment horizontal="center" vertical="center" wrapText="1"/>
    </xf>
    <xf numFmtId="0" fontId="24" fillId="23" borderId="10" xfId="3" applyFont="1" applyFill="1" applyBorder="1" applyAlignment="1">
      <alignment horizontal="center" vertical="center" wrapText="1"/>
    </xf>
    <xf numFmtId="0" fontId="23" fillId="22" borderId="2" xfId="3" applyFont="1" applyAlignment="1">
      <alignment horizontal="right" vertical="center"/>
    </xf>
    <xf numFmtId="0" fontId="23" fillId="23" borderId="11" xfId="3" applyFont="1" applyFill="1" applyBorder="1" applyAlignment="1">
      <alignment horizontal="left" vertical="center"/>
    </xf>
    <xf numFmtId="0" fontId="23" fillId="23" borderId="89" xfId="3" applyFont="1" applyFill="1" applyBorder="1" applyAlignment="1">
      <alignment horizontal="center" vertical="center" wrapText="1"/>
    </xf>
    <xf numFmtId="0" fontId="23" fillId="23" borderId="85" xfId="3" applyFont="1" applyFill="1" applyBorder="1" applyAlignment="1">
      <alignment horizontal="center" vertical="center" wrapText="1"/>
    </xf>
    <xf numFmtId="0" fontId="23" fillId="23" borderId="12" xfId="3" applyFont="1" applyFill="1" applyBorder="1" applyAlignment="1">
      <alignment horizontal="left" vertical="center"/>
    </xf>
    <xf numFmtId="0" fontId="23" fillId="23" borderId="13" xfId="3" applyFont="1" applyFill="1" applyBorder="1" applyAlignment="1">
      <alignment horizontal="center" vertical="center"/>
    </xf>
    <xf numFmtId="0" fontId="25" fillId="22" borderId="23" xfId="3" applyFont="1" applyBorder="1" applyAlignment="1">
      <alignment horizontal="center" vertical="center"/>
    </xf>
    <xf numFmtId="0" fontId="25" fillId="22" borderId="33" xfId="3" applyFont="1" applyBorder="1" applyAlignment="1">
      <alignment horizontal="center" vertical="center"/>
    </xf>
    <xf numFmtId="0" fontId="32" fillId="22" borderId="90" xfId="3" applyFont="1" applyBorder="1" applyAlignment="1">
      <alignment horizontal="center" vertical="center" wrapText="1"/>
    </xf>
    <xf numFmtId="0" fontId="32" fillId="22" borderId="92" xfId="3" applyFont="1" applyBorder="1" applyAlignment="1">
      <alignment horizontal="center" vertical="center" wrapText="1"/>
    </xf>
    <xf numFmtId="0" fontId="32" fillId="22" borderId="93" xfId="3" applyFont="1" applyBorder="1" applyAlignment="1">
      <alignment horizontal="center" vertical="center" wrapText="1"/>
    </xf>
    <xf numFmtId="0" fontId="32" fillId="22" borderId="94" xfId="3" applyFont="1" applyBorder="1" applyAlignment="1">
      <alignment horizontal="center" vertical="center" wrapText="1"/>
    </xf>
    <xf numFmtId="0" fontId="34" fillId="22" borderId="2" xfId="3" applyFont="1" applyAlignment="1">
      <alignment horizontal="center" vertical="top" wrapText="1"/>
    </xf>
    <xf numFmtId="0" fontId="32" fillId="22" borderId="6" xfId="0" applyFont="1" applyFill="1" applyBorder="1" applyAlignment="1">
      <alignment horizontal="left" vertical="center"/>
    </xf>
    <xf numFmtId="0" fontId="15" fillId="22" borderId="6" xfId="3" applyFont="1" applyBorder="1" applyAlignment="1">
      <alignment horizontal="center" vertical="center"/>
    </xf>
    <xf numFmtId="0" fontId="25" fillId="22" borderId="105" xfId="3" applyFont="1" applyBorder="1" applyAlignment="1">
      <alignment horizontal="center" vertical="center" wrapText="1"/>
    </xf>
    <xf numFmtId="0" fontId="25" fillId="22" borderId="90" xfId="3" applyFont="1" applyBorder="1" applyAlignment="1">
      <alignment horizontal="center" vertical="center" wrapText="1"/>
    </xf>
    <xf numFmtId="0" fontId="23" fillId="23" borderId="41" xfId="3" applyFont="1" applyFill="1" applyBorder="1" applyAlignment="1">
      <alignment horizontal="center" vertical="center" wrapText="1"/>
    </xf>
    <xf numFmtId="49" fontId="23" fillId="23" borderId="42" xfId="3" applyNumberFormat="1" applyFont="1" applyFill="1" applyBorder="1" applyAlignment="1">
      <alignment horizontal="center" vertical="center" wrapText="1"/>
    </xf>
    <xf numFmtId="0" fontId="24" fillId="23" borderId="48" xfId="3" applyFont="1" applyFill="1" applyBorder="1" applyAlignment="1">
      <alignment horizontal="center" vertical="center"/>
    </xf>
    <xf numFmtId="0" fontId="23" fillId="23" borderId="46" xfId="3" applyFont="1" applyFill="1" applyBorder="1" applyAlignment="1">
      <alignment horizontal="center" vertical="center" wrapText="1"/>
    </xf>
    <xf numFmtId="0" fontId="23" fillId="23" borderId="9" xfId="3" applyFont="1" applyFill="1" applyBorder="1" applyAlignment="1">
      <alignment horizontal="center" vertical="center" wrapText="1"/>
    </xf>
    <xf numFmtId="0" fontId="24" fillId="23" borderId="47" xfId="3" applyFont="1" applyFill="1" applyBorder="1" applyAlignment="1">
      <alignment horizontal="center" vertical="center" wrapText="1"/>
    </xf>
    <xf numFmtId="0" fontId="23" fillId="22" borderId="2" xfId="3" applyFont="1" applyAlignment="1">
      <alignment horizontal="left" vertical="center"/>
    </xf>
    <xf numFmtId="0" fontId="23" fillId="23" borderId="12" xfId="3" applyFont="1" applyFill="1" applyBorder="1" applyAlignment="1">
      <alignment horizontal="center" vertical="center" wrapText="1"/>
    </xf>
    <xf numFmtId="0" fontId="23" fillId="23" borderId="13" xfId="3" applyFont="1" applyFill="1" applyBorder="1" applyAlignment="1">
      <alignment horizontal="center" vertical="center" wrapText="1"/>
    </xf>
    <xf numFmtId="0" fontId="30" fillId="21" borderId="79" xfId="0" applyFont="1" applyFill="1" applyBorder="1" applyAlignment="1">
      <alignment horizontal="center" vertical="center" wrapText="1"/>
    </xf>
    <xf numFmtId="0" fontId="30" fillId="21" borderId="81" xfId="0" applyFont="1" applyFill="1" applyBorder="1" applyAlignment="1">
      <alignment horizontal="center" vertical="center" wrapText="1"/>
    </xf>
    <xf numFmtId="0" fontId="30" fillId="21" borderId="82" xfId="0" applyFont="1" applyFill="1" applyBorder="1" applyAlignment="1">
      <alignment horizontal="center" vertical="center" wrapText="1"/>
    </xf>
    <xf numFmtId="0" fontId="30" fillId="21" borderId="83" xfId="0" applyFont="1" applyFill="1" applyBorder="1" applyAlignment="1">
      <alignment horizontal="center" vertical="center" wrapText="1"/>
    </xf>
    <xf numFmtId="0" fontId="30" fillId="21" borderId="84" xfId="0" applyFont="1" applyFill="1" applyBorder="1" applyAlignment="1">
      <alignment horizontal="center" vertical="center" wrapText="1"/>
    </xf>
    <xf numFmtId="0" fontId="30" fillId="21" borderId="86" xfId="0" applyFont="1" applyFill="1" applyBorder="1" applyAlignment="1">
      <alignment horizontal="center" vertical="center" wrapText="1"/>
    </xf>
    <xf numFmtId="0" fontId="32" fillId="22" borderId="90" xfId="3" applyFont="1" applyBorder="1" applyAlignment="1">
      <alignment horizontal="center" vertical="center"/>
    </xf>
    <xf numFmtId="0" fontId="35" fillId="22" borderId="2" xfId="3" applyFont="1" applyAlignment="1">
      <alignment horizontal="left" vertical="center"/>
    </xf>
    <xf numFmtId="0" fontId="35" fillId="22" borderId="3" xfId="3" applyFont="1" applyBorder="1" applyAlignment="1">
      <alignment horizontal="center" vertical="center" wrapText="1"/>
    </xf>
    <xf numFmtId="0" fontId="35" fillId="22" borderId="4" xfId="3" applyFont="1" applyBorder="1" applyAlignment="1">
      <alignment horizontal="center" vertical="center" wrapText="1"/>
    </xf>
    <xf numFmtId="0" fontId="35" fillId="22" borderId="4" xfId="3" applyFont="1" applyBorder="1" applyAlignment="1">
      <alignment horizontal="center" vertical="center"/>
    </xf>
    <xf numFmtId="0" fontId="35" fillId="22" borderId="5" xfId="3" applyFont="1" applyBorder="1" applyAlignment="1">
      <alignment horizontal="center" vertical="center"/>
    </xf>
    <xf numFmtId="0" fontId="35" fillId="22" borderId="6" xfId="3" applyFont="1" applyBorder="1" applyAlignment="1">
      <alignment horizontal="center" vertical="center" wrapText="1"/>
    </xf>
    <xf numFmtId="0" fontId="35" fillId="22" borderId="6" xfId="3" applyFont="1" applyBorder="1" applyAlignment="1">
      <alignment horizontal="center" vertical="center"/>
    </xf>
    <xf numFmtId="0" fontId="36" fillId="22" borderId="6" xfId="3" applyFont="1" applyBorder="1" applyAlignment="1">
      <alignment horizontal="center" vertical="center" wrapText="1"/>
    </xf>
    <xf numFmtId="3" fontId="27" fillId="22" borderId="72" xfId="3" applyNumberFormat="1" applyFont="1" applyBorder="1" applyAlignment="1">
      <alignment horizontal="right" vertical="center"/>
    </xf>
    <xf numFmtId="3" fontId="27" fillId="22" borderId="73" xfId="3" applyNumberFormat="1" applyFont="1" applyBorder="1" applyAlignment="1">
      <alignment horizontal="right" vertical="center"/>
    </xf>
    <xf numFmtId="0" fontId="1" fillId="22" borderId="9" xfId="0" applyFont="1" applyFill="1" applyBorder="1" applyAlignment="1">
      <alignment horizontal="left" vertical="center" wrapText="1"/>
    </xf>
    <xf numFmtId="0" fontId="27" fillId="22" borderId="72" xfId="3" applyFont="1" applyBorder="1" applyAlignment="1">
      <alignment horizontal="left" vertical="center" wrapText="1"/>
    </xf>
    <xf numFmtId="0" fontId="27" fillId="22" borderId="73" xfId="3" applyFont="1" applyBorder="1" applyAlignment="1">
      <alignment horizontal="left" vertical="center" wrapText="1"/>
    </xf>
    <xf numFmtId="0" fontId="27" fillId="22" borderId="9" xfId="3" applyFont="1" applyBorder="1" applyAlignment="1">
      <alignment horizontal="left" vertical="center" wrapText="1"/>
    </xf>
    <xf numFmtId="0" fontId="2" fillId="0" borderId="2" xfId="3" applyFont="1" applyFill="1" applyAlignment="1">
      <alignment horizontal="left" vertical="top"/>
    </xf>
    <xf numFmtId="0" fontId="44" fillId="22" borderId="6" xfId="0" applyFont="1" applyFill="1" applyBorder="1" applyAlignment="1">
      <alignment horizontal="center" vertical="center" wrapText="1"/>
    </xf>
    <xf numFmtId="0" fontId="45" fillId="22" borderId="90" xfId="0" applyFont="1" applyFill="1" applyBorder="1" applyAlignment="1">
      <alignment horizontal="center" vertical="center"/>
    </xf>
    <xf numFmtId="0" fontId="45" fillId="22" borderId="6" xfId="0" applyFont="1" applyFill="1" applyBorder="1" applyAlignment="1">
      <alignment horizontal="left" vertical="center"/>
    </xf>
    <xf numFmtId="0" fontId="45" fillId="22" borderId="6" xfId="0" applyFont="1" applyFill="1" applyBorder="1" applyAlignment="1">
      <alignment horizontal="center" vertical="center"/>
    </xf>
    <xf numFmtId="0" fontId="1" fillId="22" borderId="63" xfId="3" applyFont="1" applyBorder="1" applyAlignment="1">
      <alignment horizontal="left" vertical="center" wrapText="1"/>
    </xf>
    <xf numFmtId="0" fontId="4" fillId="22" borderId="2" xfId="3" applyFont="1" applyAlignment="1">
      <alignment horizontal="center" vertical="center"/>
    </xf>
    <xf numFmtId="0" fontId="4" fillId="24" borderId="2" xfId="3" applyFont="1" applyFill="1" applyAlignment="1">
      <alignment horizontal="left" vertical="top"/>
    </xf>
    <xf numFmtId="0" fontId="5" fillId="23" borderId="57" xfId="3" applyFont="1" applyFill="1" applyBorder="1" applyAlignment="1">
      <alignment horizontal="center" vertical="center" wrapText="1"/>
    </xf>
    <xf numFmtId="0" fontId="5" fillId="23" borderId="57" xfId="3" applyFont="1" applyFill="1" applyBorder="1" applyAlignment="1">
      <alignment horizontal="center" vertical="center"/>
    </xf>
    <xf numFmtId="0" fontId="5" fillId="23" borderId="58" xfId="3" applyFont="1" applyFill="1" applyBorder="1" applyAlignment="1">
      <alignment horizontal="center" vertical="center"/>
    </xf>
    <xf numFmtId="0" fontId="5" fillId="23" borderId="60" xfId="3" applyFont="1" applyFill="1" applyBorder="1" applyAlignment="1">
      <alignment horizontal="center" vertical="center" wrapText="1"/>
    </xf>
    <xf numFmtId="0" fontId="5" fillId="23" borderId="60" xfId="3" applyFont="1" applyFill="1" applyBorder="1" applyAlignment="1">
      <alignment horizontal="center" vertical="center"/>
    </xf>
    <xf numFmtId="49" fontId="5" fillId="23" borderId="61" xfId="3" applyNumberFormat="1" applyFont="1" applyFill="1" applyBorder="1" applyAlignment="1">
      <alignment horizontal="center" vertical="center"/>
    </xf>
    <xf numFmtId="0" fontId="6" fillId="22" borderId="64" xfId="3" applyFont="1" applyBorder="1" applyAlignment="1">
      <alignment horizontal="center" vertical="center"/>
    </xf>
    <xf numFmtId="0" fontId="6" fillId="22" borderId="65" xfId="3" applyFont="1" applyBorder="1" applyAlignment="1">
      <alignment horizontal="center" vertical="center"/>
    </xf>
    <xf numFmtId="0" fontId="9" fillId="22" borderId="68" xfId="3" applyFont="1" applyBorder="1" applyAlignment="1">
      <alignment horizontal="left" vertical="center"/>
    </xf>
    <xf numFmtId="0" fontId="14" fillId="21" borderId="6" xfId="0" applyFont="1" applyFill="1" applyBorder="1" applyAlignment="1">
      <alignment horizontal="center" vertical="center"/>
    </xf>
    <xf numFmtId="0" fontId="14" fillId="21" borderId="6" xfId="0" applyFont="1" applyFill="1" applyBorder="1" applyAlignment="1">
      <alignment horizontal="center" vertical="center" wrapText="1"/>
    </xf>
    <xf numFmtId="0" fontId="11" fillId="22" borderId="64" xfId="3" applyFont="1" applyBorder="1" applyAlignment="1">
      <alignment horizontal="center" vertical="center"/>
    </xf>
    <xf numFmtId="0" fontId="12" fillId="22" borderId="65" xfId="3" applyFont="1" applyBorder="1" applyAlignment="1">
      <alignment horizontal="left" vertical="center"/>
    </xf>
    <xf numFmtId="0" fontId="2" fillId="22" borderId="71" xfId="3" applyFont="1" applyBorder="1" applyAlignment="1">
      <alignment horizontal="left" vertical="top"/>
    </xf>
    <xf numFmtId="0" fontId="15" fillId="22" borderId="6" xfId="3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</sheetPr>
  <dimension ref="A1:P41"/>
  <sheetViews>
    <sheetView topLeftCell="A13" workbookViewId="0">
      <selection activeCell="B2" sqref="B2:O41"/>
    </sheetView>
  </sheetViews>
  <sheetFormatPr defaultColWidth="9.125" defaultRowHeight="14.3"/>
  <cols>
    <col min="1" max="2" width="3.25" style="50" customWidth="1"/>
    <col min="3" max="3" width="11.75" style="50" customWidth="1"/>
    <col min="4" max="4" width="51.75" style="50" customWidth="1"/>
    <col min="5" max="5" width="16.25" style="50" customWidth="1"/>
    <col min="6" max="6" width="11.125" style="50" customWidth="1"/>
    <col min="7" max="7" width="16.25" style="50" customWidth="1"/>
    <col min="8" max="8" width="11.125" style="50" customWidth="1"/>
    <col min="9" max="9" width="16.25" style="50" customWidth="1"/>
    <col min="10" max="10" width="11.125" style="50" customWidth="1"/>
    <col min="11" max="11" width="15.875" style="50" customWidth="1"/>
    <col min="12" max="12" width="16.25" style="50" customWidth="1"/>
    <col min="13" max="13" width="11.125" style="50" customWidth="1"/>
    <col min="14" max="14" width="15" style="50" customWidth="1"/>
    <col min="15" max="15" width="11.75" style="50" customWidth="1"/>
    <col min="16" max="16" width="10.875" style="50" bestFit="1" customWidth="1"/>
    <col min="17" max="16384" width="9.125" style="50"/>
  </cols>
  <sheetData>
    <row r="1" spans="1:16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>
      <c r="A2" s="48"/>
      <c r="B2" s="290" t="s">
        <v>39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</row>
    <row r="3" spans="1:16">
      <c r="A3" s="48"/>
      <c r="B3" s="291" t="s">
        <v>292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6" ht="14.95" thickBot="1">
      <c r="A4" s="48"/>
      <c r="B4" s="292" t="s">
        <v>40</v>
      </c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</row>
    <row r="5" spans="1:16" ht="14.95" thickTop="1">
      <c r="A5" s="49"/>
      <c r="B5" s="293" t="s">
        <v>41</v>
      </c>
      <c r="C5" s="294"/>
      <c r="D5" s="295"/>
      <c r="E5" s="295"/>
      <c r="F5" s="295"/>
      <c r="G5" s="294" t="s">
        <v>42</v>
      </c>
      <c r="H5" s="294"/>
      <c r="I5" s="294"/>
      <c r="J5" s="294"/>
      <c r="K5" s="295"/>
      <c r="L5" s="295"/>
      <c r="M5" s="295"/>
      <c r="N5" s="295"/>
      <c r="O5" s="296"/>
    </row>
    <row r="6" spans="1:16">
      <c r="A6" s="48"/>
      <c r="B6" s="304" t="s">
        <v>43</v>
      </c>
      <c r="C6" s="305"/>
      <c r="D6" s="306"/>
      <c r="E6" s="313" t="s">
        <v>44</v>
      </c>
      <c r="F6" s="314"/>
      <c r="G6" s="314"/>
      <c r="H6" s="314"/>
      <c r="I6" s="314"/>
      <c r="J6" s="314"/>
      <c r="K6" s="314"/>
      <c r="L6" s="314"/>
      <c r="M6" s="314"/>
      <c r="N6" s="314"/>
      <c r="O6" s="315"/>
    </row>
    <row r="7" spans="1:16" ht="15.65" customHeight="1">
      <c r="A7" s="48"/>
      <c r="B7" s="307"/>
      <c r="C7" s="308"/>
      <c r="D7" s="309"/>
      <c r="E7" s="316" t="s">
        <v>294</v>
      </c>
      <c r="F7" s="317"/>
      <c r="G7" s="318" t="s">
        <v>4</v>
      </c>
      <c r="H7" s="319"/>
      <c r="I7" s="318" t="s">
        <v>4</v>
      </c>
      <c r="J7" s="319"/>
      <c r="K7" s="52" t="s">
        <v>4</v>
      </c>
      <c r="L7" s="320" t="s">
        <v>4</v>
      </c>
      <c r="M7" s="321"/>
      <c r="N7" s="322" t="s">
        <v>45</v>
      </c>
      <c r="O7" s="324" t="s">
        <v>46</v>
      </c>
    </row>
    <row r="8" spans="1:16" ht="26.5">
      <c r="A8" s="48"/>
      <c r="B8" s="307"/>
      <c r="C8" s="308"/>
      <c r="D8" s="309"/>
      <c r="E8" s="53" t="s">
        <v>47</v>
      </c>
      <c r="F8" s="54" t="s">
        <v>48</v>
      </c>
      <c r="G8" s="55" t="s">
        <v>279</v>
      </c>
      <c r="H8" s="56" t="s">
        <v>48</v>
      </c>
      <c r="I8" s="55" t="s">
        <v>280</v>
      </c>
      <c r="J8" s="56" t="s">
        <v>48</v>
      </c>
      <c r="K8" s="57" t="s">
        <v>49</v>
      </c>
      <c r="L8" s="55" t="s">
        <v>50</v>
      </c>
      <c r="M8" s="56" t="s">
        <v>48</v>
      </c>
      <c r="N8" s="323"/>
      <c r="O8" s="325"/>
    </row>
    <row r="9" spans="1:16" ht="14.95" thickBot="1">
      <c r="A9" s="48"/>
      <c r="B9" s="310"/>
      <c r="C9" s="311"/>
      <c r="D9" s="312"/>
      <c r="E9" s="58" t="s">
        <v>51</v>
      </c>
      <c r="F9" s="58" t="s">
        <v>52</v>
      </c>
      <c r="G9" s="58" t="s">
        <v>53</v>
      </c>
      <c r="H9" s="58" t="s">
        <v>54</v>
      </c>
      <c r="I9" s="58" t="s">
        <v>55</v>
      </c>
      <c r="J9" s="58" t="s">
        <v>56</v>
      </c>
      <c r="K9" s="58" t="s">
        <v>57</v>
      </c>
      <c r="L9" s="58" t="s">
        <v>58</v>
      </c>
      <c r="M9" s="58" t="s">
        <v>59</v>
      </c>
      <c r="N9" s="58" t="s">
        <v>60</v>
      </c>
      <c r="O9" s="59" t="s">
        <v>61</v>
      </c>
    </row>
    <row r="10" spans="1:16" ht="14.95" thickTop="1">
      <c r="A10" s="48"/>
      <c r="B10" s="297" t="s">
        <v>62</v>
      </c>
      <c r="C10" s="298"/>
      <c r="D10" s="299"/>
      <c r="E10" s="60"/>
      <c r="F10" s="61"/>
      <c r="G10" s="60"/>
      <c r="H10" s="61"/>
      <c r="I10" s="60"/>
      <c r="J10" s="61"/>
      <c r="K10" s="62"/>
      <c r="L10" s="60"/>
      <c r="M10" s="61"/>
      <c r="N10" s="60"/>
      <c r="O10" s="63"/>
    </row>
    <row r="11" spans="1:16">
      <c r="A11" s="48"/>
      <c r="B11" s="300" t="s">
        <v>63</v>
      </c>
      <c r="C11" s="301"/>
      <c r="D11" s="65" t="s">
        <v>64</v>
      </c>
      <c r="E11" s="60"/>
      <c r="F11" s="61"/>
      <c r="G11" s="60"/>
      <c r="H11" s="61"/>
      <c r="I11" s="60"/>
      <c r="J11" s="61"/>
      <c r="K11" s="66"/>
      <c r="L11" s="60"/>
      <c r="M11" s="61"/>
      <c r="N11" s="60"/>
      <c r="O11" s="63"/>
    </row>
    <row r="12" spans="1:16">
      <c r="A12" s="48"/>
      <c r="B12" s="302" t="s">
        <v>208</v>
      </c>
      <c r="C12" s="303"/>
      <c r="D12" s="180" t="s">
        <v>209</v>
      </c>
      <c r="E12" s="68"/>
      <c r="F12" s="69">
        <v>1</v>
      </c>
      <c r="G12" s="68"/>
      <c r="H12" s="69">
        <v>1</v>
      </c>
      <c r="I12" s="68"/>
      <c r="J12" s="69">
        <v>1</v>
      </c>
      <c r="K12" s="68">
        <f>SUM(I12-G12)</f>
        <v>0</v>
      </c>
      <c r="L12" s="68"/>
      <c r="M12" s="69">
        <v>1</v>
      </c>
      <c r="N12" s="68">
        <f>SUM(I12-L12)</f>
        <v>0</v>
      </c>
      <c r="O12" s="70">
        <v>1</v>
      </c>
    </row>
    <row r="13" spans="1:16">
      <c r="A13" s="48"/>
      <c r="B13" s="328"/>
      <c r="C13" s="329"/>
      <c r="D13" s="71" t="s">
        <v>224</v>
      </c>
      <c r="E13" s="72">
        <v>386297025</v>
      </c>
      <c r="F13" s="73">
        <f t="shared" ref="F13:M13" si="0">F12</f>
        <v>1</v>
      </c>
      <c r="G13" s="72">
        <f>G35</f>
        <v>431320000</v>
      </c>
      <c r="H13" s="73">
        <f t="shared" si="0"/>
        <v>1</v>
      </c>
      <c r="I13" s="72">
        <f>I35</f>
        <v>380452441</v>
      </c>
      <c r="J13" s="73">
        <f t="shared" si="0"/>
        <v>1</v>
      </c>
      <c r="K13" s="72">
        <f>I13-G13</f>
        <v>-50867559</v>
      </c>
      <c r="L13" s="72">
        <v>380388243</v>
      </c>
      <c r="M13" s="73">
        <f t="shared" si="0"/>
        <v>1</v>
      </c>
      <c r="N13" s="72">
        <f>I13-L13</f>
        <v>64198</v>
      </c>
      <c r="O13" s="73">
        <f>L13/I13</f>
        <v>0.99983125880377777</v>
      </c>
      <c r="P13" s="271"/>
    </row>
    <row r="14" spans="1:16">
      <c r="A14" s="48"/>
      <c r="B14" s="328"/>
      <c r="C14" s="329"/>
      <c r="D14" s="71" t="s">
        <v>65</v>
      </c>
      <c r="E14" s="74">
        <v>0</v>
      </c>
      <c r="F14" s="72"/>
      <c r="G14" s="74"/>
      <c r="H14" s="72"/>
      <c r="I14" s="74"/>
      <c r="J14" s="72"/>
      <c r="K14" s="74"/>
      <c r="L14" s="74">
        <v>0</v>
      </c>
      <c r="M14" s="72"/>
      <c r="N14" s="74"/>
      <c r="O14" s="75"/>
    </row>
    <row r="15" spans="1:16" ht="14.95" thickBot="1">
      <c r="A15" s="48"/>
      <c r="B15" s="330"/>
      <c r="C15" s="331"/>
      <c r="D15" s="71" t="s">
        <v>223</v>
      </c>
      <c r="E15" s="72">
        <f>E14+E13</f>
        <v>386297025</v>
      </c>
      <c r="F15" s="72"/>
      <c r="G15" s="72">
        <f t="shared" ref="G15:N15" si="1">G14+G13</f>
        <v>431320000</v>
      </c>
      <c r="H15" s="72"/>
      <c r="I15" s="72">
        <f t="shared" si="1"/>
        <v>380452441</v>
      </c>
      <c r="J15" s="72"/>
      <c r="K15" s="72">
        <f t="shared" si="1"/>
        <v>-50867559</v>
      </c>
      <c r="L15" s="72">
        <f t="shared" si="1"/>
        <v>380388243</v>
      </c>
      <c r="M15" s="72"/>
      <c r="N15" s="72">
        <f t="shared" si="1"/>
        <v>64198</v>
      </c>
      <c r="O15" s="72"/>
    </row>
    <row r="16" spans="1:16" ht="14.95" thickTop="1">
      <c r="A16" s="48"/>
      <c r="B16" s="332" t="s">
        <v>66</v>
      </c>
      <c r="C16" s="333"/>
      <c r="D16" s="334"/>
      <c r="E16" s="76"/>
      <c r="F16" s="77"/>
      <c r="G16" s="76"/>
      <c r="H16" s="77"/>
      <c r="I16" s="76"/>
      <c r="J16" s="77"/>
      <c r="K16" s="78"/>
      <c r="L16" s="76"/>
      <c r="M16" s="77"/>
      <c r="N16" s="76"/>
      <c r="O16" s="79"/>
    </row>
    <row r="17" spans="1:15">
      <c r="A17" s="48"/>
      <c r="B17" s="335" t="s">
        <v>67</v>
      </c>
      <c r="C17" s="336"/>
      <c r="D17" s="65" t="s">
        <v>64</v>
      </c>
      <c r="E17" s="60"/>
      <c r="F17" s="61"/>
      <c r="G17" s="60"/>
      <c r="H17" s="61"/>
      <c r="I17" s="60"/>
      <c r="J17" s="61"/>
      <c r="K17" s="66"/>
      <c r="L17" s="60"/>
      <c r="M17" s="61"/>
      <c r="N17" s="60"/>
      <c r="O17" s="63"/>
    </row>
    <row r="18" spans="1:15">
      <c r="A18" s="48"/>
      <c r="B18" s="326" t="s">
        <v>9</v>
      </c>
      <c r="C18" s="327"/>
      <c r="D18" s="81" t="s">
        <v>68</v>
      </c>
      <c r="E18" s="82">
        <v>292868014</v>
      </c>
      <c r="F18" s="83">
        <f>SUM(E18/E35)</f>
        <v>0.75814203850003759</v>
      </c>
      <c r="G18" s="82">
        <v>320000000</v>
      </c>
      <c r="H18" s="83">
        <f>G18/G33</f>
        <v>0.74190855977000836</v>
      </c>
      <c r="I18" s="84">
        <v>292123195</v>
      </c>
      <c r="J18" s="83">
        <f>SUM(I18/I33)</f>
        <v>0.76783104409100111</v>
      </c>
      <c r="K18" s="82">
        <f>SUM(I18-G18)</f>
        <v>-27876805</v>
      </c>
      <c r="L18" s="84">
        <v>292123195</v>
      </c>
      <c r="M18" s="83">
        <f>SUM(L18/L35)</f>
        <v>0.76796063068647469</v>
      </c>
      <c r="N18" s="82">
        <f>SUM(I18-L18)</f>
        <v>0</v>
      </c>
      <c r="O18" s="85">
        <f>SUM(L18/I18)</f>
        <v>1</v>
      </c>
    </row>
    <row r="19" spans="1:15">
      <c r="A19" s="48"/>
      <c r="B19" s="326" t="s">
        <v>10</v>
      </c>
      <c r="C19" s="327"/>
      <c r="D19" s="81" t="s">
        <v>69</v>
      </c>
      <c r="E19" s="82">
        <v>33881023</v>
      </c>
      <c r="F19" s="83">
        <f>SUM(E19/E35)</f>
        <v>8.7707180763299947E-2</v>
      </c>
      <c r="G19" s="82">
        <v>44800000</v>
      </c>
      <c r="H19" s="83">
        <f>G19/G33</f>
        <v>0.10386719836780117</v>
      </c>
      <c r="I19" s="84">
        <v>34791346</v>
      </c>
      <c r="J19" s="83">
        <f>SUM(I19/I33)</f>
        <v>9.1447293408218666E-2</v>
      </c>
      <c r="K19" s="82">
        <f t="shared" ref="K19:K24" si="2">SUM(I19-G19)</f>
        <v>-10008654</v>
      </c>
      <c r="L19" s="84">
        <v>34791346</v>
      </c>
      <c r="M19" s="83">
        <f>L19/L35</f>
        <v>9.1462726938171951E-2</v>
      </c>
      <c r="N19" s="82">
        <f t="shared" ref="N19:N24" si="3">SUM(I19-L19)</f>
        <v>0</v>
      </c>
      <c r="O19" s="85">
        <f>SUM(L19/I19)</f>
        <v>1</v>
      </c>
    </row>
    <row r="20" spans="1:15">
      <c r="A20" s="48"/>
      <c r="B20" s="326" t="s">
        <v>11</v>
      </c>
      <c r="C20" s="327"/>
      <c r="D20" s="81" t="s">
        <v>70</v>
      </c>
      <c r="E20" s="82">
        <v>54755305</v>
      </c>
      <c r="F20" s="83">
        <f>SUM(E20/E35)</f>
        <v>0.14174405044926244</v>
      </c>
      <c r="G20" s="82">
        <v>60400000</v>
      </c>
      <c r="H20" s="83">
        <f>G20/G33</f>
        <v>0.14003524065658907</v>
      </c>
      <c r="I20" s="84">
        <v>48400000</v>
      </c>
      <c r="J20" s="83">
        <f>SUM(I20/I33)</f>
        <v>0.12721695219718671</v>
      </c>
      <c r="K20" s="82">
        <f>SUM(I20-G20)</f>
        <v>-12000000</v>
      </c>
      <c r="L20" s="84">
        <v>48400000</v>
      </c>
      <c r="M20" s="83">
        <f>L20/L35</f>
        <v>0.12723842256081505</v>
      </c>
      <c r="N20" s="82">
        <f>SUM(I20-L20)</f>
        <v>0</v>
      </c>
      <c r="O20" s="85">
        <f>SUM(L20/I20)</f>
        <v>1</v>
      </c>
    </row>
    <row r="21" spans="1:15">
      <c r="A21" s="48"/>
      <c r="B21" s="326" t="s">
        <v>12</v>
      </c>
      <c r="C21" s="327"/>
      <c r="D21" s="81" t="s">
        <v>71</v>
      </c>
      <c r="E21" s="82">
        <v>0</v>
      </c>
      <c r="F21" s="83">
        <v>0</v>
      </c>
      <c r="G21" s="82">
        <v>0</v>
      </c>
      <c r="H21" s="82">
        <v>0</v>
      </c>
      <c r="I21" s="84"/>
      <c r="J21" s="82">
        <v>0</v>
      </c>
      <c r="K21" s="82">
        <f>SUM(I21-G21)</f>
        <v>0</v>
      </c>
      <c r="L21" s="84">
        <v>0</v>
      </c>
      <c r="M21" s="82">
        <v>0</v>
      </c>
      <c r="N21" s="82">
        <f>SUM(I21-L21)</f>
        <v>0</v>
      </c>
      <c r="O21" s="85"/>
    </row>
    <row r="22" spans="1:15">
      <c r="A22" s="48"/>
      <c r="B22" s="326" t="s">
        <v>13</v>
      </c>
      <c r="C22" s="327"/>
      <c r="D22" s="81" t="s">
        <v>72</v>
      </c>
      <c r="E22" s="82">
        <v>0</v>
      </c>
      <c r="F22" s="83">
        <v>0</v>
      </c>
      <c r="G22" s="82">
        <v>0</v>
      </c>
      <c r="H22" s="82">
        <v>0</v>
      </c>
      <c r="I22" s="84">
        <v>0</v>
      </c>
      <c r="J22" s="82">
        <v>0</v>
      </c>
      <c r="K22" s="82">
        <f t="shared" si="2"/>
        <v>0</v>
      </c>
      <c r="L22" s="84">
        <v>0</v>
      </c>
      <c r="M22" s="82">
        <v>0</v>
      </c>
      <c r="N22" s="82">
        <f t="shared" si="3"/>
        <v>0</v>
      </c>
      <c r="O22" s="85"/>
    </row>
    <row r="23" spans="1:15">
      <c r="A23" s="48"/>
      <c r="B23" s="326" t="s">
        <v>14</v>
      </c>
      <c r="C23" s="327"/>
      <c r="D23" s="81" t="s">
        <v>73</v>
      </c>
      <c r="E23" s="82">
        <v>0</v>
      </c>
      <c r="F23" s="83">
        <v>0</v>
      </c>
      <c r="G23" s="82">
        <v>0</v>
      </c>
      <c r="H23" s="82">
        <v>0</v>
      </c>
      <c r="I23" s="84">
        <v>0</v>
      </c>
      <c r="J23" s="82">
        <v>0</v>
      </c>
      <c r="K23" s="82">
        <f t="shared" si="2"/>
        <v>0</v>
      </c>
      <c r="L23" s="84">
        <v>0</v>
      </c>
      <c r="M23" s="82">
        <v>0</v>
      </c>
      <c r="N23" s="82">
        <f t="shared" si="3"/>
        <v>0</v>
      </c>
      <c r="O23" s="85"/>
    </row>
    <row r="24" spans="1:15">
      <c r="A24" s="48"/>
      <c r="B24" s="326" t="s">
        <v>15</v>
      </c>
      <c r="C24" s="327"/>
      <c r="D24" s="81" t="s">
        <v>74</v>
      </c>
      <c r="E24" s="82">
        <v>1305822</v>
      </c>
      <c r="F24" s="83">
        <f>SUM(E24/E35)</f>
        <v>3.3803573817323598E-3</v>
      </c>
      <c r="G24" s="82">
        <v>240000</v>
      </c>
      <c r="H24" s="86">
        <f>G24/G33</f>
        <v>5.5643141982750623E-4</v>
      </c>
      <c r="I24" s="84">
        <v>716700</v>
      </c>
      <c r="J24" s="82">
        <f>SUM(I24/I33)</f>
        <v>1.8838097033000768E-3</v>
      </c>
      <c r="K24" s="82">
        <f t="shared" si="2"/>
        <v>476700</v>
      </c>
      <c r="L24" s="84">
        <v>652502</v>
      </c>
      <c r="M24" s="82">
        <v>0.1</v>
      </c>
      <c r="N24" s="82">
        <f t="shared" si="3"/>
        <v>64198</v>
      </c>
      <c r="O24" s="85">
        <f t="shared" ref="O24:O25" si="4">SUM(L24/I24)</f>
        <v>0.910425561601786</v>
      </c>
    </row>
    <row r="25" spans="1:15">
      <c r="A25" s="48"/>
      <c r="B25" s="326"/>
      <c r="C25" s="327"/>
      <c r="D25" s="87" t="s">
        <v>75</v>
      </c>
      <c r="E25" s="88">
        <f>SUM(E18:E24)</f>
        <v>382810164</v>
      </c>
      <c r="F25" s="89">
        <f>E25/E35</f>
        <v>0.99097362709433234</v>
      </c>
      <c r="G25" s="90">
        <f>SUM(G18:G24)</f>
        <v>425440000</v>
      </c>
      <c r="H25" s="89">
        <f>G25/G33</f>
        <v>0.98636743021422613</v>
      </c>
      <c r="I25" s="91">
        <f>SUM(I18:I24)</f>
        <v>376031241</v>
      </c>
      <c r="J25" s="89">
        <f>I25/I33</f>
        <v>0.98837909939970658</v>
      </c>
      <c r="K25" s="90">
        <f>SUM(K18:K24)</f>
        <v>-49408759</v>
      </c>
      <c r="L25" s="88">
        <f>SUM(L18:L24)</f>
        <v>375967043</v>
      </c>
      <c r="M25" s="89">
        <f>L25/L35</f>
        <v>0.98837713814409345</v>
      </c>
      <c r="N25" s="88">
        <f>SUM(N18:N24)</f>
        <v>64198</v>
      </c>
      <c r="O25" s="85">
        <f t="shared" si="4"/>
        <v>0.99982927482347139</v>
      </c>
    </row>
    <row r="26" spans="1:15">
      <c r="A26" s="48"/>
      <c r="B26" s="326" t="s">
        <v>7</v>
      </c>
      <c r="C26" s="327"/>
      <c r="D26" s="81" t="s">
        <v>76</v>
      </c>
      <c r="E26" s="84">
        <v>0</v>
      </c>
      <c r="F26" s="82">
        <v>0</v>
      </c>
      <c r="G26" s="84">
        <v>0</v>
      </c>
      <c r="H26" s="82">
        <v>0</v>
      </c>
      <c r="I26" s="86"/>
      <c r="J26" s="82"/>
      <c r="K26" s="82">
        <f>SUM(I26-G26)</f>
        <v>0</v>
      </c>
      <c r="L26" s="84">
        <v>0</v>
      </c>
      <c r="M26" s="82">
        <v>0</v>
      </c>
      <c r="N26" s="84">
        <f>SUM(I26-L26)</f>
        <v>0</v>
      </c>
      <c r="O26" s="93">
        <v>0</v>
      </c>
    </row>
    <row r="27" spans="1:15">
      <c r="A27" s="48"/>
      <c r="B27" s="326" t="s">
        <v>8</v>
      </c>
      <c r="C27" s="327"/>
      <c r="D27" s="81" t="s">
        <v>77</v>
      </c>
      <c r="E27" s="84">
        <v>3486861</v>
      </c>
      <c r="F27" s="83">
        <f>SUM(E27/E35)</f>
        <v>9.0263729056676012E-3</v>
      </c>
      <c r="G27" s="82">
        <v>5880000</v>
      </c>
      <c r="H27" s="83">
        <f>G27/G33</f>
        <v>1.3632569785773903E-2</v>
      </c>
      <c r="I27" s="86">
        <v>4421200</v>
      </c>
      <c r="J27" s="83">
        <f>I27/I33</f>
        <v>1.1620900600293428E-2</v>
      </c>
      <c r="K27" s="82">
        <f>SUM(I27-G27)</f>
        <v>-1458800</v>
      </c>
      <c r="L27" s="84">
        <v>4421200</v>
      </c>
      <c r="M27" s="82">
        <v>0</v>
      </c>
      <c r="N27" s="84">
        <f>SUM(I27-L27)</f>
        <v>0</v>
      </c>
      <c r="O27" s="93">
        <f>L27/I27</f>
        <v>1</v>
      </c>
    </row>
    <row r="28" spans="1:15">
      <c r="A28" s="48"/>
      <c r="B28" s="326"/>
      <c r="C28" s="327"/>
      <c r="D28" s="87" t="s">
        <v>78</v>
      </c>
      <c r="E28" s="88">
        <f>SUM(E26:E27)</f>
        <v>3486861</v>
      </c>
      <c r="F28" s="89">
        <f>E28/E35</f>
        <v>9.0263729056676012E-3</v>
      </c>
      <c r="G28" s="90">
        <f>SUM(G26:G27)</f>
        <v>5880000</v>
      </c>
      <c r="H28" s="89">
        <f>G28/G33</f>
        <v>1.3632569785773903E-2</v>
      </c>
      <c r="I28" s="91">
        <f>SUM(I26:I27)</f>
        <v>4421200</v>
      </c>
      <c r="J28" s="91">
        <f t="shared" ref="J28:L28" si="5">SUM(J26:J27)</f>
        <v>1.1620900600293428E-2</v>
      </c>
      <c r="K28" s="289">
        <f t="shared" si="5"/>
        <v>-1458800</v>
      </c>
      <c r="L28" s="91">
        <f t="shared" si="5"/>
        <v>4421200</v>
      </c>
      <c r="M28" s="90">
        <v>0</v>
      </c>
      <c r="N28" s="88">
        <f>SUM(N26:N27)</f>
        <v>0</v>
      </c>
      <c r="O28" s="94">
        <f>L28/I28</f>
        <v>1</v>
      </c>
    </row>
    <row r="29" spans="1:15">
      <c r="A29" s="48"/>
      <c r="B29" s="326" t="s">
        <v>7</v>
      </c>
      <c r="C29" s="327"/>
      <c r="D29" s="81" t="s">
        <v>76</v>
      </c>
      <c r="E29" s="84">
        <v>0</v>
      </c>
      <c r="F29" s="82">
        <v>0</v>
      </c>
      <c r="G29" s="84">
        <v>0</v>
      </c>
      <c r="H29" s="82">
        <v>0</v>
      </c>
      <c r="I29" s="86">
        <v>0</v>
      </c>
      <c r="J29" s="82">
        <v>0</v>
      </c>
      <c r="K29" s="82">
        <f>SUM(I29-G29)</f>
        <v>0</v>
      </c>
      <c r="L29" s="84">
        <v>0</v>
      </c>
      <c r="M29" s="82">
        <v>0</v>
      </c>
      <c r="N29" s="84">
        <f>SUM(I29-L29)</f>
        <v>0</v>
      </c>
      <c r="O29" s="93">
        <v>0</v>
      </c>
    </row>
    <row r="30" spans="1:15">
      <c r="A30" s="48"/>
      <c r="B30" s="326" t="s">
        <v>8</v>
      </c>
      <c r="C30" s="327"/>
      <c r="D30" s="81" t="s">
        <v>77</v>
      </c>
      <c r="E30" s="84">
        <v>0</v>
      </c>
      <c r="F30" s="82">
        <v>0</v>
      </c>
      <c r="G30" s="84">
        <v>0</v>
      </c>
      <c r="H30" s="82">
        <v>0</v>
      </c>
      <c r="I30" s="86">
        <v>0</v>
      </c>
      <c r="J30" s="82">
        <v>0</v>
      </c>
      <c r="K30" s="82">
        <f>SUM(I30-G30)</f>
        <v>0</v>
      </c>
      <c r="L30" s="84">
        <v>0</v>
      </c>
      <c r="M30" s="82">
        <v>0</v>
      </c>
      <c r="N30" s="84">
        <f>SUM(I30-L30)</f>
        <v>0</v>
      </c>
      <c r="O30" s="93">
        <v>0</v>
      </c>
    </row>
    <row r="31" spans="1:15">
      <c r="A31" s="48"/>
      <c r="B31" s="326"/>
      <c r="C31" s="327"/>
      <c r="D31" s="87" t="s">
        <v>79</v>
      </c>
      <c r="E31" s="88">
        <v>0</v>
      </c>
      <c r="F31" s="90">
        <v>0</v>
      </c>
      <c r="G31" s="88">
        <v>0</v>
      </c>
      <c r="H31" s="90">
        <v>0</v>
      </c>
      <c r="I31" s="91">
        <v>0</v>
      </c>
      <c r="J31" s="90">
        <v>0</v>
      </c>
      <c r="K31" s="90">
        <v>0</v>
      </c>
      <c r="L31" s="88">
        <v>0</v>
      </c>
      <c r="M31" s="90">
        <v>0</v>
      </c>
      <c r="N31" s="88">
        <f>SUM(N29:N30)</f>
        <v>0</v>
      </c>
      <c r="O31" s="94">
        <v>0</v>
      </c>
    </row>
    <row r="32" spans="1:15">
      <c r="A32" s="48"/>
      <c r="B32" s="326"/>
      <c r="C32" s="327"/>
      <c r="D32" s="87" t="s">
        <v>80</v>
      </c>
      <c r="E32" s="90">
        <f>E31+E28</f>
        <v>3486861</v>
      </c>
      <c r="F32" s="90"/>
      <c r="G32" s="90">
        <f>G31+G28</f>
        <v>5880000</v>
      </c>
      <c r="H32" s="90">
        <f>G32/G33</f>
        <v>1.3632569785773903E-2</v>
      </c>
      <c r="I32" s="91">
        <f>SUM(I31+I28)</f>
        <v>4421200</v>
      </c>
      <c r="J32" s="89">
        <f>I32/I33</f>
        <v>1.1620900600293428E-2</v>
      </c>
      <c r="K32" s="90">
        <f>K31+K28</f>
        <v>-1458800</v>
      </c>
      <c r="L32" s="88">
        <v>0</v>
      </c>
      <c r="M32" s="90">
        <v>0</v>
      </c>
      <c r="N32" s="88">
        <f>SUM(N28+N31)</f>
        <v>0</v>
      </c>
      <c r="O32" s="94">
        <f>L32/I32</f>
        <v>0</v>
      </c>
    </row>
    <row r="33" spans="1:15" ht="25.85">
      <c r="A33" s="48"/>
      <c r="B33" s="326"/>
      <c r="C33" s="327"/>
      <c r="D33" s="87" t="s">
        <v>81</v>
      </c>
      <c r="E33" s="88">
        <f>E32+E25</f>
        <v>386297025</v>
      </c>
      <c r="F33" s="89">
        <f>E33/E35</f>
        <v>1</v>
      </c>
      <c r="G33" s="90">
        <f>G32+G25</f>
        <v>431320000</v>
      </c>
      <c r="H33" s="89">
        <f>H25+H28</f>
        <v>1</v>
      </c>
      <c r="I33" s="91">
        <f>SUM(I32+I25)</f>
        <v>380452441</v>
      </c>
      <c r="J33" s="89">
        <f>J25+J32</f>
        <v>1</v>
      </c>
      <c r="K33" s="90">
        <f>SUM(K25+K32)</f>
        <v>-50867559</v>
      </c>
      <c r="L33" s="88">
        <f>SUM(L25+L28+L32)</f>
        <v>380388243</v>
      </c>
      <c r="M33" s="89">
        <f>L33/L35</f>
        <v>1</v>
      </c>
      <c r="N33" s="88">
        <f>SUM(N32+N25)</f>
        <v>64198</v>
      </c>
      <c r="O33" s="92">
        <f>L33/I33</f>
        <v>0.99983125880377777</v>
      </c>
    </row>
    <row r="34" spans="1:15">
      <c r="A34" s="48"/>
      <c r="B34" s="326"/>
      <c r="C34" s="327"/>
      <c r="D34" s="87" t="s">
        <v>65</v>
      </c>
      <c r="E34" s="88">
        <v>0</v>
      </c>
      <c r="F34" s="90"/>
      <c r="G34" s="88"/>
      <c r="H34" s="90"/>
      <c r="I34" s="88"/>
      <c r="J34" s="90"/>
      <c r="K34" s="88"/>
      <c r="L34" s="88">
        <v>0</v>
      </c>
      <c r="M34" s="90"/>
      <c r="N34" s="88"/>
      <c r="O34" s="94"/>
    </row>
    <row r="35" spans="1:15" ht="14.95" thickBot="1">
      <c r="A35" s="48"/>
      <c r="B35" s="339"/>
      <c r="C35" s="340"/>
      <c r="D35" s="87" t="s">
        <v>82</v>
      </c>
      <c r="E35" s="88">
        <f>E33</f>
        <v>386297025</v>
      </c>
      <c r="F35" s="90"/>
      <c r="G35" s="88">
        <f>SUM(+G33)</f>
        <v>431320000</v>
      </c>
      <c r="H35" s="90"/>
      <c r="I35" s="88">
        <f>SUM(+I33)</f>
        <v>380452441</v>
      </c>
      <c r="J35" s="90"/>
      <c r="K35" s="88">
        <f>SUM(+K33)</f>
        <v>-50867559</v>
      </c>
      <c r="L35" s="88">
        <f>SUM(+L33)</f>
        <v>380388243</v>
      </c>
      <c r="M35" s="90"/>
      <c r="N35" s="88">
        <f>SUM(+N33)</f>
        <v>64198</v>
      </c>
      <c r="O35" s="94"/>
    </row>
    <row r="36" spans="1:15" ht="15.65" thickTop="1" thickBot="1">
      <c r="A36" s="48"/>
      <c r="B36" s="337"/>
      <c r="C36" s="338"/>
      <c r="D36" s="95" t="s">
        <v>83</v>
      </c>
      <c r="E36" s="96"/>
      <c r="F36" s="170">
        <v>148</v>
      </c>
      <c r="G36" s="171">
        <v>151</v>
      </c>
      <c r="H36" s="171"/>
      <c r="I36" s="171">
        <v>151</v>
      </c>
      <c r="J36" s="171"/>
      <c r="K36" s="171"/>
      <c r="L36" s="171">
        <v>129</v>
      </c>
      <c r="M36" s="97"/>
      <c r="N36" s="97"/>
      <c r="O36" s="98"/>
    </row>
    <row r="37" spans="1:15" ht="14.95" thickTop="1">
      <c r="A37" s="48"/>
      <c r="B37" s="353"/>
      <c r="C37" s="35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</row>
    <row r="38" spans="1:15" ht="15.65">
      <c r="A38" s="48"/>
      <c r="B38" s="354"/>
      <c r="C38" s="355"/>
      <c r="D38" s="356" t="s">
        <v>206</v>
      </c>
      <c r="E38" s="357"/>
      <c r="F38" s="358"/>
      <c r="G38" s="99"/>
      <c r="H38" s="99" t="s">
        <v>35</v>
      </c>
      <c r="I38" s="341" t="s">
        <v>277</v>
      </c>
      <c r="J38" s="342"/>
      <c r="K38" s="342"/>
      <c r="L38" s="342"/>
      <c r="M38" s="343"/>
      <c r="N38" s="48"/>
      <c r="O38" s="48"/>
    </row>
    <row r="39" spans="1:15" ht="27.7" customHeight="1">
      <c r="A39" s="48"/>
      <c r="B39" s="354"/>
      <c r="C39" s="355"/>
      <c r="D39" s="359"/>
      <c r="E39" s="360"/>
      <c r="F39" s="361"/>
      <c r="G39" s="99"/>
      <c r="H39" s="99" t="s">
        <v>36</v>
      </c>
      <c r="I39" s="344"/>
      <c r="J39" s="345"/>
      <c r="K39" s="345"/>
      <c r="L39" s="345"/>
      <c r="M39" s="346"/>
      <c r="N39" s="48"/>
      <c r="O39" s="48"/>
    </row>
    <row r="40" spans="1:15" ht="14.3" customHeight="1">
      <c r="A40" s="48"/>
      <c r="B40" s="354"/>
      <c r="C40" s="355"/>
      <c r="D40" s="359"/>
      <c r="E40" s="360"/>
      <c r="F40" s="361"/>
      <c r="G40" s="365"/>
      <c r="H40" s="365" t="s">
        <v>37</v>
      </c>
      <c r="I40" s="347" t="s">
        <v>295</v>
      </c>
      <c r="J40" s="348"/>
      <c r="K40" s="348"/>
      <c r="L40" s="348"/>
      <c r="M40" s="349"/>
      <c r="N40" s="48"/>
      <c r="O40" s="48"/>
    </row>
    <row r="41" spans="1:15" ht="14.3" customHeight="1">
      <c r="A41" s="48"/>
      <c r="B41" s="48"/>
      <c r="C41" s="48"/>
      <c r="D41" s="362"/>
      <c r="E41" s="363"/>
      <c r="F41" s="364"/>
      <c r="G41" s="366"/>
      <c r="H41" s="366"/>
      <c r="I41" s="350"/>
      <c r="J41" s="351"/>
      <c r="K41" s="351"/>
      <c r="L41" s="351"/>
      <c r="M41" s="352"/>
      <c r="N41" s="48"/>
      <c r="O41" s="48"/>
    </row>
  </sheetData>
  <mergeCells count="50">
    <mergeCell ref="I38:M38"/>
    <mergeCell ref="I39:M39"/>
    <mergeCell ref="I40:M41"/>
    <mergeCell ref="B37:C37"/>
    <mergeCell ref="B38:C40"/>
    <mergeCell ref="D38:F41"/>
    <mergeCell ref="G40:G41"/>
    <mergeCell ref="H40:H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10:D10"/>
    <mergeCell ref="B11:C11"/>
    <mergeCell ref="B12:C12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rintOptions horizontalCentered="1" verticalCentered="1"/>
  <pageMargins left="0.25" right="0.25" top="0" bottom="0" header="0" footer="0"/>
  <pageSetup scale="6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/>
  </sheetPr>
  <dimension ref="A2:S27"/>
  <sheetViews>
    <sheetView workbookViewId="0">
      <selection activeCell="C2" sqref="C2:Q23"/>
    </sheetView>
  </sheetViews>
  <sheetFormatPr defaultColWidth="9.125" defaultRowHeight="14.3"/>
  <cols>
    <col min="1" max="1" width="7.125" style="101" customWidth="1"/>
    <col min="2" max="2" width="0.125" style="101" customWidth="1"/>
    <col min="3" max="3" width="10.25" style="101" customWidth="1"/>
    <col min="4" max="4" width="8" style="101" customWidth="1"/>
    <col min="5" max="5" width="24.875" style="101" customWidth="1"/>
    <col min="6" max="6" width="9.875" style="101" customWidth="1"/>
    <col min="7" max="7" width="15.125" style="101" customWidth="1"/>
    <col min="8" max="12" width="16.125" style="101" customWidth="1"/>
    <col min="13" max="13" width="14" style="101" customWidth="1"/>
    <col min="14" max="14" width="11.625" style="101" customWidth="1"/>
    <col min="15" max="15" width="8.75" style="101" customWidth="1"/>
    <col min="16" max="16" width="9.625" style="101" customWidth="1"/>
    <col min="17" max="17" width="16.125" style="101" customWidth="1"/>
    <col min="18" max="18" width="12.75" style="101" customWidth="1"/>
    <col min="19" max="16384" width="9.125" style="101"/>
  </cols>
  <sheetData>
    <row r="2" spans="1:19" ht="18.350000000000001">
      <c r="A2" s="100"/>
      <c r="B2" s="100"/>
      <c r="C2" s="281" t="s">
        <v>273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9">
      <c r="A3" s="100"/>
      <c r="B3" s="100"/>
      <c r="C3" s="377" t="s">
        <v>0</v>
      </c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9">
      <c r="A4" s="100"/>
      <c r="B4" s="100"/>
      <c r="C4" s="378" t="s">
        <v>290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</row>
    <row r="5" spans="1:19">
      <c r="A5" s="367"/>
      <c r="B5" s="367"/>
      <c r="C5" s="368" t="s">
        <v>1</v>
      </c>
      <c r="D5" s="369" t="s">
        <v>2</v>
      </c>
      <c r="E5" s="370" t="s">
        <v>3</v>
      </c>
      <c r="F5" s="369" t="s">
        <v>4</v>
      </c>
      <c r="G5" s="369" t="s">
        <v>5</v>
      </c>
      <c r="H5" s="379" t="s">
        <v>6</v>
      </c>
      <c r="I5" s="379"/>
      <c r="J5" s="379"/>
      <c r="K5" s="379"/>
      <c r="L5" s="379"/>
      <c r="M5" s="379"/>
      <c r="N5" s="379"/>
      <c r="O5" s="379"/>
      <c r="P5" s="379"/>
      <c r="Q5" s="379"/>
    </row>
    <row r="6" spans="1:19">
      <c r="A6" s="367"/>
      <c r="B6" s="367"/>
      <c r="C6" s="368"/>
      <c r="D6" s="369"/>
      <c r="E6" s="370"/>
      <c r="F6" s="369"/>
      <c r="G6" s="369"/>
      <c r="H6" s="196" t="s">
        <v>7</v>
      </c>
      <c r="I6" s="196" t="s">
        <v>8</v>
      </c>
      <c r="J6" s="196" t="s">
        <v>9</v>
      </c>
      <c r="K6" s="196" t="s">
        <v>10</v>
      </c>
      <c r="L6" s="196" t="s">
        <v>11</v>
      </c>
      <c r="M6" s="196">
        <v>603</v>
      </c>
      <c r="N6" s="196">
        <v>604</v>
      </c>
      <c r="O6" s="196">
        <v>605</v>
      </c>
      <c r="P6" s="196" t="s">
        <v>15</v>
      </c>
      <c r="Q6" s="197" t="s">
        <v>16</v>
      </c>
    </row>
    <row r="7" spans="1:19" ht="35.35">
      <c r="A7" s="100"/>
      <c r="B7" s="100"/>
      <c r="C7" s="368"/>
      <c r="D7" s="369"/>
      <c r="E7" s="370"/>
      <c r="F7" s="198" t="s">
        <v>291</v>
      </c>
      <c r="G7" s="369"/>
      <c r="H7" s="199" t="s">
        <v>18</v>
      </c>
      <c r="I7" s="199" t="s">
        <v>19</v>
      </c>
      <c r="J7" s="199" t="s">
        <v>20</v>
      </c>
      <c r="K7" s="199" t="s">
        <v>21</v>
      </c>
      <c r="L7" s="199" t="s">
        <v>22</v>
      </c>
      <c r="M7" s="199" t="s">
        <v>23</v>
      </c>
      <c r="N7" s="199" t="s">
        <v>24</v>
      </c>
      <c r="O7" s="199" t="s">
        <v>25</v>
      </c>
      <c r="P7" s="199" t="s">
        <v>26</v>
      </c>
      <c r="Q7" s="200" t="s">
        <v>16</v>
      </c>
    </row>
    <row r="8" spans="1:19">
      <c r="A8" s="100"/>
      <c r="B8" s="102"/>
      <c r="C8" s="201">
        <v>29</v>
      </c>
      <c r="D8" s="185" t="s">
        <v>27</v>
      </c>
      <c r="E8" s="186" t="s">
        <v>28</v>
      </c>
      <c r="F8" s="185">
        <v>2025</v>
      </c>
      <c r="G8" s="187" t="s">
        <v>29</v>
      </c>
      <c r="H8" s="188">
        <v>0</v>
      </c>
      <c r="I8" s="188">
        <v>5880000</v>
      </c>
      <c r="J8" s="188">
        <v>320000000</v>
      </c>
      <c r="K8" s="188">
        <v>44800000</v>
      </c>
      <c r="L8" s="188">
        <v>60400000</v>
      </c>
      <c r="M8" s="188">
        <v>0</v>
      </c>
      <c r="N8" s="188">
        <v>0</v>
      </c>
      <c r="O8" s="188">
        <v>0</v>
      </c>
      <c r="P8" s="188">
        <v>240000</v>
      </c>
      <c r="Q8" s="188">
        <f>SUM(H8:P8)</f>
        <v>431320000</v>
      </c>
    </row>
    <row r="9" spans="1:19">
      <c r="A9" s="100"/>
      <c r="B9" s="102"/>
      <c r="C9" s="201">
        <v>29</v>
      </c>
      <c r="D9" s="185" t="s">
        <v>27</v>
      </c>
      <c r="E9" s="186" t="s">
        <v>28</v>
      </c>
      <c r="F9" s="185">
        <v>2025</v>
      </c>
      <c r="G9" s="187" t="s">
        <v>30</v>
      </c>
      <c r="H9" s="188">
        <v>0</v>
      </c>
      <c r="I9" s="188">
        <v>4421200</v>
      </c>
      <c r="J9" s="188">
        <v>292123195</v>
      </c>
      <c r="K9" s="188">
        <v>34791346</v>
      </c>
      <c r="L9" s="188">
        <v>48400000</v>
      </c>
      <c r="M9" s="188">
        <v>0</v>
      </c>
      <c r="N9" s="188">
        <v>0</v>
      </c>
      <c r="O9" s="188">
        <v>0</v>
      </c>
      <c r="P9" s="188">
        <v>716700</v>
      </c>
      <c r="Q9" s="188">
        <f>SUM(H9:P9)</f>
        <v>380452441</v>
      </c>
    </row>
    <row r="10" spans="1:19">
      <c r="A10" s="100"/>
      <c r="B10" s="102"/>
      <c r="C10" s="201">
        <v>29</v>
      </c>
      <c r="D10" s="185" t="s">
        <v>27</v>
      </c>
      <c r="E10" s="186" t="s">
        <v>28</v>
      </c>
      <c r="F10" s="185">
        <v>2025</v>
      </c>
      <c r="G10" s="187" t="s">
        <v>31</v>
      </c>
      <c r="H10" s="188">
        <v>0</v>
      </c>
      <c r="I10" s="188">
        <v>4421200</v>
      </c>
      <c r="J10" s="188">
        <v>292123195</v>
      </c>
      <c r="K10" s="188">
        <v>34791346</v>
      </c>
      <c r="L10" s="188">
        <v>48400000</v>
      </c>
      <c r="M10" s="188">
        <v>0</v>
      </c>
      <c r="N10" s="188">
        <v>0</v>
      </c>
      <c r="O10" s="188">
        <v>0</v>
      </c>
      <c r="P10" s="188">
        <v>652502</v>
      </c>
      <c r="Q10" s="188">
        <f>SUM(H10:P10)</f>
        <v>380388243</v>
      </c>
    </row>
    <row r="11" spans="1:19">
      <c r="A11" s="100"/>
      <c r="B11" s="102"/>
      <c r="C11" s="201">
        <v>29</v>
      </c>
      <c r="D11" s="185" t="s">
        <v>27</v>
      </c>
      <c r="E11" s="186" t="s">
        <v>28</v>
      </c>
      <c r="F11" s="185">
        <v>2025</v>
      </c>
      <c r="G11" s="187" t="s">
        <v>32</v>
      </c>
      <c r="H11" s="188">
        <v>0</v>
      </c>
      <c r="I11" s="188">
        <v>0</v>
      </c>
      <c r="J11" s="188">
        <v>0</v>
      </c>
      <c r="K11" s="188">
        <v>0</v>
      </c>
      <c r="L11" s="188">
        <v>0</v>
      </c>
      <c r="M11" s="188">
        <v>0</v>
      </c>
      <c r="N11" s="188">
        <v>0</v>
      </c>
      <c r="O11" s="188">
        <v>0</v>
      </c>
      <c r="P11" s="188">
        <v>0</v>
      </c>
      <c r="Q11" s="188">
        <f>SUM(H11:P11)</f>
        <v>0</v>
      </c>
    </row>
    <row r="12" spans="1:19">
      <c r="A12" s="100"/>
      <c r="B12" s="102"/>
      <c r="C12" s="201"/>
      <c r="D12" s="185"/>
      <c r="E12" s="186" t="s">
        <v>16</v>
      </c>
      <c r="F12" s="185">
        <v>2025</v>
      </c>
      <c r="G12" s="187" t="s">
        <v>29</v>
      </c>
      <c r="H12" s="188">
        <v>0</v>
      </c>
      <c r="I12" s="188">
        <f>SUM(I8)</f>
        <v>5880000</v>
      </c>
      <c r="J12" s="188">
        <f t="shared" ref="J12:Q12" si="0">SUM(J8)</f>
        <v>320000000</v>
      </c>
      <c r="K12" s="188">
        <f t="shared" si="0"/>
        <v>44800000</v>
      </c>
      <c r="L12" s="188">
        <f t="shared" si="0"/>
        <v>60400000</v>
      </c>
      <c r="M12" s="188">
        <f t="shared" si="0"/>
        <v>0</v>
      </c>
      <c r="N12" s="188">
        <f t="shared" si="0"/>
        <v>0</v>
      </c>
      <c r="O12" s="188">
        <f t="shared" si="0"/>
        <v>0</v>
      </c>
      <c r="P12" s="188">
        <v>240000</v>
      </c>
      <c r="Q12" s="188">
        <f t="shared" si="0"/>
        <v>431320000</v>
      </c>
    </row>
    <row r="13" spans="1:19">
      <c r="A13" s="100"/>
      <c r="B13" s="102"/>
      <c r="C13" s="201"/>
      <c r="D13" s="185"/>
      <c r="E13" s="186" t="s">
        <v>16</v>
      </c>
      <c r="F13" s="185">
        <v>2025</v>
      </c>
      <c r="G13" s="187" t="s">
        <v>30</v>
      </c>
      <c r="H13" s="188">
        <v>0</v>
      </c>
      <c r="I13" s="188">
        <f t="shared" ref="I13:O13" si="1">I9</f>
        <v>4421200</v>
      </c>
      <c r="J13" s="188">
        <f t="shared" si="1"/>
        <v>292123195</v>
      </c>
      <c r="K13" s="188">
        <f t="shared" si="1"/>
        <v>34791346</v>
      </c>
      <c r="L13" s="188">
        <f t="shared" si="1"/>
        <v>48400000</v>
      </c>
      <c r="M13" s="188">
        <f t="shared" si="1"/>
        <v>0</v>
      </c>
      <c r="N13" s="188">
        <f t="shared" si="1"/>
        <v>0</v>
      </c>
      <c r="O13" s="188">
        <f t="shared" si="1"/>
        <v>0</v>
      </c>
      <c r="P13" s="188">
        <f>P9</f>
        <v>716700</v>
      </c>
      <c r="Q13" s="188">
        <f>SUM(H13:P13)</f>
        <v>380452441</v>
      </c>
      <c r="S13" s="103"/>
    </row>
    <row r="14" spans="1:19">
      <c r="A14" s="100"/>
      <c r="B14" s="102"/>
      <c r="C14" s="201"/>
      <c r="D14" s="185"/>
      <c r="E14" s="186" t="s">
        <v>16</v>
      </c>
      <c r="F14" s="185">
        <v>2025</v>
      </c>
      <c r="G14" s="187" t="s">
        <v>31</v>
      </c>
      <c r="H14" s="188">
        <v>0</v>
      </c>
      <c r="I14" s="188">
        <v>4421200</v>
      </c>
      <c r="J14" s="188">
        <f>J10</f>
        <v>292123195</v>
      </c>
      <c r="K14" s="188">
        <f>K10</f>
        <v>34791346</v>
      </c>
      <c r="L14" s="188">
        <f>L10</f>
        <v>48400000</v>
      </c>
      <c r="M14" s="188">
        <f t="shared" ref="M14:O14" si="2">M10</f>
        <v>0</v>
      </c>
      <c r="N14" s="188">
        <f t="shared" si="2"/>
        <v>0</v>
      </c>
      <c r="O14" s="188">
        <f t="shared" si="2"/>
        <v>0</v>
      </c>
      <c r="P14" s="188">
        <f>P10</f>
        <v>652502</v>
      </c>
      <c r="Q14" s="188">
        <f>SUM(H14:P14)</f>
        <v>380388243</v>
      </c>
    </row>
    <row r="15" spans="1:19">
      <c r="A15" s="100"/>
      <c r="B15" s="102"/>
      <c r="C15" s="201"/>
      <c r="D15" s="185"/>
      <c r="E15" s="186" t="s">
        <v>16</v>
      </c>
      <c r="F15" s="185">
        <v>2025</v>
      </c>
      <c r="G15" s="187" t="s">
        <v>32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</row>
    <row r="16" spans="1:19">
      <c r="A16" s="100"/>
      <c r="B16" s="102"/>
      <c r="C16" s="201"/>
      <c r="D16" s="185"/>
      <c r="E16" s="186" t="s">
        <v>33</v>
      </c>
      <c r="F16" s="185">
        <v>2025</v>
      </c>
      <c r="G16" s="187"/>
      <c r="H16" s="188">
        <f>H14-H13</f>
        <v>0</v>
      </c>
      <c r="I16" s="188">
        <f>I8-I9</f>
        <v>1458800</v>
      </c>
      <c r="J16" s="188">
        <f t="shared" ref="J16:O16" si="3">J8-J9</f>
        <v>27876805</v>
      </c>
      <c r="K16" s="188">
        <f t="shared" si="3"/>
        <v>10008654</v>
      </c>
      <c r="L16" s="188">
        <f t="shared" si="3"/>
        <v>12000000</v>
      </c>
      <c r="M16" s="188">
        <f t="shared" si="3"/>
        <v>0</v>
      </c>
      <c r="N16" s="188">
        <f t="shared" si="3"/>
        <v>0</v>
      </c>
      <c r="O16" s="188">
        <f t="shared" si="3"/>
        <v>0</v>
      </c>
      <c r="P16" s="188">
        <f t="shared" ref="P16:Q16" si="4">P8-P9</f>
        <v>-476700</v>
      </c>
      <c r="Q16" s="188">
        <f t="shared" si="4"/>
        <v>50867559</v>
      </c>
      <c r="S16" s="103"/>
    </row>
    <row r="17" spans="1:17">
      <c r="A17" s="100"/>
      <c r="B17" s="102"/>
      <c r="C17" s="201"/>
      <c r="D17" s="185"/>
      <c r="E17" s="186" t="s">
        <v>34</v>
      </c>
      <c r="F17" s="185">
        <v>2025</v>
      </c>
      <c r="G17" s="187"/>
      <c r="H17" s="188">
        <v>0</v>
      </c>
      <c r="I17" s="188">
        <f>I14/I9*100</f>
        <v>100</v>
      </c>
      <c r="J17" s="188">
        <f t="shared" ref="J17:Q17" si="5">J14/J9*100</f>
        <v>100</v>
      </c>
      <c r="K17" s="188">
        <f t="shared" si="5"/>
        <v>100</v>
      </c>
      <c r="L17" s="188">
        <f t="shared" si="5"/>
        <v>100</v>
      </c>
      <c r="M17" s="188"/>
      <c r="N17" s="188"/>
      <c r="O17" s="188"/>
      <c r="P17" s="188">
        <f t="shared" si="5"/>
        <v>91.042556160178606</v>
      </c>
      <c r="Q17" s="188">
        <f t="shared" si="5"/>
        <v>99.98312588037777</v>
      </c>
    </row>
    <row r="18" spans="1:17">
      <c r="A18" s="100"/>
      <c r="B18" s="184"/>
      <c r="C18" s="202" t="s">
        <v>207</v>
      </c>
      <c r="D18" s="202" t="s">
        <v>220</v>
      </c>
      <c r="E18" s="203" t="s">
        <v>221</v>
      </c>
      <c r="F18" s="202">
        <v>2025</v>
      </c>
      <c r="G18" s="204" t="s">
        <v>31</v>
      </c>
      <c r="H18" s="188">
        <v>0</v>
      </c>
      <c r="I18" s="188">
        <v>0</v>
      </c>
      <c r="J18" s="188">
        <v>0</v>
      </c>
      <c r="K18" s="188">
        <v>0</v>
      </c>
      <c r="L18" s="188">
        <v>0</v>
      </c>
      <c r="M18" s="188">
        <f t="shared" ref="M18:O18" si="6">SUM(M15-M16)</f>
        <v>0</v>
      </c>
      <c r="N18" s="188">
        <f t="shared" si="6"/>
        <v>0</v>
      </c>
      <c r="O18" s="188">
        <f t="shared" si="6"/>
        <v>0</v>
      </c>
      <c r="P18" s="188">
        <v>0</v>
      </c>
      <c r="Q18" s="188">
        <f t="shared" ref="Q18" si="7">SUM(I18:P18)</f>
        <v>0</v>
      </c>
    </row>
    <row r="19" spans="1:17">
      <c r="A19" s="181"/>
      <c r="B19" s="182"/>
      <c r="C19" s="202" t="s">
        <v>207</v>
      </c>
      <c r="D19" s="202" t="s">
        <v>220</v>
      </c>
      <c r="E19" s="203" t="s">
        <v>221</v>
      </c>
      <c r="F19" s="202">
        <v>2025</v>
      </c>
      <c r="G19" s="204" t="s">
        <v>32</v>
      </c>
      <c r="H19" s="188"/>
      <c r="I19" s="189"/>
      <c r="J19" s="189"/>
      <c r="K19" s="189"/>
      <c r="L19" s="189"/>
      <c r="M19" s="189"/>
      <c r="N19" s="189"/>
      <c r="O19" s="189"/>
      <c r="P19" s="190"/>
      <c r="Q19" s="191"/>
    </row>
    <row r="20" spans="1:17" ht="14.95" customHeight="1">
      <c r="A20" s="100"/>
      <c r="B20" s="102"/>
      <c r="C20" s="183"/>
      <c r="D20" s="183"/>
      <c r="N20" s="183"/>
      <c r="O20" s="183"/>
      <c r="P20" s="183"/>
      <c r="Q20" s="183"/>
    </row>
    <row r="21" spans="1:17" ht="46.55" customHeight="1">
      <c r="A21" s="100"/>
      <c r="B21" s="102"/>
      <c r="C21" s="371" t="s">
        <v>205</v>
      </c>
      <c r="D21" s="372"/>
      <c r="E21" s="205" t="s">
        <v>35</v>
      </c>
      <c r="F21" s="265"/>
      <c r="G21" s="169" t="s">
        <v>278</v>
      </c>
      <c r="H21" s="206" t="s">
        <v>204</v>
      </c>
      <c r="I21" s="205" t="s">
        <v>35</v>
      </c>
      <c r="J21" s="168" t="s">
        <v>277</v>
      </c>
      <c r="K21" s="168"/>
      <c r="L21" s="168"/>
      <c r="N21" s="102"/>
      <c r="O21" s="102"/>
      <c r="P21" s="102"/>
      <c r="Q21" s="102"/>
    </row>
    <row r="22" spans="1:17" ht="15.65">
      <c r="A22" s="100"/>
      <c r="B22" s="102"/>
      <c r="C22" s="373"/>
      <c r="D22" s="374"/>
      <c r="E22" s="205" t="s">
        <v>36</v>
      </c>
      <c r="F22" s="205"/>
      <c r="G22" s="205"/>
      <c r="H22" s="206"/>
      <c r="I22" s="205" t="s">
        <v>36</v>
      </c>
      <c r="J22" s="169"/>
      <c r="K22" s="169"/>
      <c r="L22" s="169"/>
      <c r="N22" s="102"/>
      <c r="O22" s="102"/>
      <c r="P22" s="102"/>
      <c r="Q22" s="102"/>
    </row>
    <row r="23" spans="1:17" ht="15.65">
      <c r="A23" s="100"/>
      <c r="B23" s="100"/>
      <c r="C23" s="375"/>
      <c r="D23" s="376"/>
      <c r="E23" s="205" t="s">
        <v>37</v>
      </c>
      <c r="F23" s="169"/>
      <c r="G23" s="169" t="s">
        <v>293</v>
      </c>
      <c r="H23" s="206"/>
      <c r="I23" s="205" t="s">
        <v>37</v>
      </c>
      <c r="J23" s="169"/>
      <c r="K23" s="169" t="s">
        <v>293</v>
      </c>
      <c r="L23" s="169"/>
      <c r="M23" s="100"/>
      <c r="N23" s="100"/>
      <c r="O23" s="100"/>
      <c r="P23" s="100"/>
      <c r="Q23" s="100"/>
    </row>
    <row r="26" spans="1:17">
      <c r="G26" s="101" t="s">
        <v>38</v>
      </c>
    </row>
    <row r="27" spans="1:17">
      <c r="L27" s="103"/>
    </row>
  </sheetData>
  <mergeCells count="10">
    <mergeCell ref="C21:D23"/>
    <mergeCell ref="C3:Q3"/>
    <mergeCell ref="C4:Q4"/>
    <mergeCell ref="G5:G7"/>
    <mergeCell ref="H5:Q5"/>
    <mergeCell ref="A5:B6"/>
    <mergeCell ref="C5:C7"/>
    <mergeCell ref="D5:D7"/>
    <mergeCell ref="E5:E7"/>
    <mergeCell ref="F5:F6"/>
  </mergeCells>
  <printOptions horizontalCentered="1"/>
  <pageMargins left="0" right="0" top="0" bottom="0" header="0" footer="0"/>
  <pageSetup paperSize="9" scale="65" orientation="landscape" r:id="rId1"/>
  <ignoredErrors>
    <ignoredError sqref="P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</sheetPr>
  <dimension ref="A1:T22"/>
  <sheetViews>
    <sheetView workbookViewId="0">
      <selection activeCell="C1" sqref="A1:R23"/>
    </sheetView>
  </sheetViews>
  <sheetFormatPr defaultColWidth="9.125" defaultRowHeight="14.3"/>
  <cols>
    <col min="1" max="1" width="3.25" style="50" customWidth="1"/>
    <col min="2" max="2" width="0.125" style="50" customWidth="1"/>
    <col min="3" max="3" width="9" style="50" customWidth="1"/>
    <col min="4" max="4" width="9.125" style="50" customWidth="1"/>
    <col min="5" max="5" width="37.375" style="50" customWidth="1"/>
    <col min="6" max="6" width="11.875" style="50" customWidth="1"/>
    <col min="7" max="7" width="21" style="50" customWidth="1"/>
    <col min="8" max="8" width="11.75" style="50" customWidth="1"/>
    <col min="9" max="9" width="18.125" style="50" customWidth="1"/>
    <col min="10" max="12" width="16.125" style="50" customWidth="1"/>
    <col min="13" max="13" width="14.75" style="50" customWidth="1"/>
    <col min="14" max="14" width="0.125" style="50" customWidth="1"/>
    <col min="15" max="15" width="10.375" style="50" customWidth="1"/>
    <col min="16" max="16" width="7.125" style="50" customWidth="1"/>
    <col min="17" max="17" width="10" style="50" customWidth="1"/>
    <col min="18" max="18" width="16.125" style="50" customWidth="1"/>
    <col min="19" max="19" width="11.375" style="50" customWidth="1"/>
    <col min="20" max="16384" width="9.125" style="50"/>
  </cols>
  <sheetData>
    <row r="1" spans="1:20" ht="15.65">
      <c r="A1" s="48"/>
      <c r="B1" s="48"/>
      <c r="C1" s="264" t="s">
        <v>273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0">
      <c r="A2" s="48"/>
      <c r="B2" s="48"/>
      <c r="C2" s="386" t="s">
        <v>188</v>
      </c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</row>
    <row r="3" spans="1:20" ht="14.95" thickBot="1">
      <c r="A3" s="48"/>
      <c r="B3" s="48"/>
      <c r="C3" s="291" t="s">
        <v>289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</row>
    <row r="4" spans="1:20" ht="24.45" thickTop="1" thickBot="1">
      <c r="A4" s="387"/>
      <c r="B4" s="387"/>
      <c r="C4" s="105" t="s">
        <v>189</v>
      </c>
      <c r="D4" s="106" t="s">
        <v>190</v>
      </c>
      <c r="E4" s="106" t="s">
        <v>84</v>
      </c>
      <c r="F4" s="198" t="s">
        <v>291</v>
      </c>
      <c r="G4" s="106" t="s">
        <v>85</v>
      </c>
      <c r="H4" s="107" t="s">
        <v>191</v>
      </c>
      <c r="I4" s="107" t="s">
        <v>192</v>
      </c>
      <c r="J4" s="107" t="s">
        <v>193</v>
      </c>
      <c r="K4" s="107" t="s">
        <v>194</v>
      </c>
      <c r="L4" s="107" t="s">
        <v>195</v>
      </c>
      <c r="M4" s="388" t="s">
        <v>196</v>
      </c>
      <c r="N4" s="388"/>
      <c r="O4" s="107" t="s">
        <v>197</v>
      </c>
      <c r="P4" s="107" t="s">
        <v>198</v>
      </c>
      <c r="Q4" s="107" t="s">
        <v>199</v>
      </c>
      <c r="R4" s="108" t="s">
        <v>16</v>
      </c>
    </row>
    <row r="5" spans="1:20">
      <c r="A5" s="48"/>
      <c r="B5" s="48"/>
      <c r="C5" s="192" t="s">
        <v>207</v>
      </c>
      <c r="D5" s="193" t="s">
        <v>208</v>
      </c>
      <c r="E5" s="193" t="s">
        <v>209</v>
      </c>
      <c r="F5" s="110">
        <v>2024</v>
      </c>
      <c r="G5" s="111" t="s">
        <v>29</v>
      </c>
      <c r="H5" s="112">
        <v>0</v>
      </c>
      <c r="I5" s="112">
        <v>5880000</v>
      </c>
      <c r="J5" s="112">
        <v>320000000</v>
      </c>
      <c r="K5" s="112">
        <v>44800000</v>
      </c>
      <c r="L5" s="112">
        <v>60400000</v>
      </c>
      <c r="M5" s="385">
        <v>0</v>
      </c>
      <c r="N5" s="385"/>
      <c r="O5" s="112">
        <v>0</v>
      </c>
      <c r="P5" s="112">
        <v>0</v>
      </c>
      <c r="Q5" s="112">
        <v>240000</v>
      </c>
      <c r="R5" s="113">
        <f>SUM(H5:Q5)</f>
        <v>431320000</v>
      </c>
    </row>
    <row r="6" spans="1:20">
      <c r="A6" s="48"/>
      <c r="B6" s="48"/>
      <c r="C6" s="192" t="s">
        <v>207</v>
      </c>
      <c r="D6" s="193" t="s">
        <v>208</v>
      </c>
      <c r="E6" s="193" t="s">
        <v>209</v>
      </c>
      <c r="F6" s="110">
        <v>2024</v>
      </c>
      <c r="G6" s="111" t="s">
        <v>30</v>
      </c>
      <c r="H6" s="112">
        <v>0</v>
      </c>
      <c r="I6" s="112">
        <f>'Aneksi nr.1.1 (2)'!I9</f>
        <v>4421200</v>
      </c>
      <c r="J6" s="112">
        <f>'Aneksi nr.1.1 (2)'!J9</f>
        <v>292123195</v>
      </c>
      <c r="K6" s="112">
        <f>'Aneksi nr.1.1 (2)'!K9</f>
        <v>34791346</v>
      </c>
      <c r="L6" s="112">
        <f>'Aneksi nr.1.1 (2)'!L9</f>
        <v>48400000</v>
      </c>
      <c r="M6" s="385">
        <v>0</v>
      </c>
      <c r="N6" s="385"/>
      <c r="O6" s="112">
        <v>0</v>
      </c>
      <c r="P6" s="112">
        <v>0</v>
      </c>
      <c r="Q6" s="112">
        <v>716800</v>
      </c>
      <c r="R6" s="113">
        <f>SUM(H6:Q6)</f>
        <v>380452541</v>
      </c>
    </row>
    <row r="7" spans="1:20">
      <c r="A7" s="48"/>
      <c r="B7" s="48"/>
      <c r="C7" s="192" t="s">
        <v>207</v>
      </c>
      <c r="D7" s="193" t="s">
        <v>208</v>
      </c>
      <c r="E7" s="193" t="s">
        <v>209</v>
      </c>
      <c r="F7" s="110">
        <v>2024</v>
      </c>
      <c r="G7" s="111" t="s">
        <v>200</v>
      </c>
      <c r="H7" s="112">
        <v>0</v>
      </c>
      <c r="I7" s="112">
        <f>'Aneksi nr.1.1 (2)'!I10</f>
        <v>4421200</v>
      </c>
      <c r="J7" s="112">
        <f>'Aneksi nr.1.1 (2)'!J10</f>
        <v>292123195</v>
      </c>
      <c r="K7" s="112">
        <f>'Aneksi nr.1.1 (2)'!K10</f>
        <v>34791346</v>
      </c>
      <c r="L7" s="112">
        <f>'Aneksi nr.1.1 (2)'!L10</f>
        <v>48400000</v>
      </c>
      <c r="M7" s="385">
        <v>0</v>
      </c>
      <c r="N7" s="385"/>
      <c r="O7" s="112">
        <v>0</v>
      </c>
      <c r="P7" s="112">
        <v>0</v>
      </c>
      <c r="Q7" s="112">
        <f>'Aneksi nr.1.1 (2)'!P10</f>
        <v>652502</v>
      </c>
      <c r="R7" s="113">
        <f>SUM(H7:Q7)</f>
        <v>380388243</v>
      </c>
    </row>
    <row r="8" spans="1:20">
      <c r="A8" s="48"/>
      <c r="B8" s="48"/>
      <c r="C8" s="192" t="s">
        <v>207</v>
      </c>
      <c r="D8" s="193" t="s">
        <v>208</v>
      </c>
      <c r="E8" s="193" t="s">
        <v>209</v>
      </c>
      <c r="F8" s="110">
        <v>2024</v>
      </c>
      <c r="G8" s="111" t="s">
        <v>32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385">
        <v>0</v>
      </c>
      <c r="N8" s="385"/>
      <c r="O8" s="112">
        <v>0</v>
      </c>
      <c r="P8" s="112">
        <v>0</v>
      </c>
      <c r="Q8" s="112">
        <v>0</v>
      </c>
      <c r="R8" s="113">
        <f>SUM(J8:Q8)</f>
        <v>0</v>
      </c>
    </row>
    <row r="9" spans="1:20">
      <c r="A9" s="48"/>
      <c r="B9" s="48"/>
      <c r="C9" s="109"/>
      <c r="D9" s="110"/>
      <c r="E9" s="110" t="s">
        <v>33</v>
      </c>
      <c r="F9" s="110">
        <v>2024</v>
      </c>
      <c r="G9" s="111"/>
      <c r="H9" s="112">
        <v>0</v>
      </c>
      <c r="I9" s="112">
        <f>SUM(I6-I7)</f>
        <v>0</v>
      </c>
      <c r="J9" s="112">
        <f t="shared" ref="J9:L9" si="0">SUM(J6-J7)</f>
        <v>0</v>
      </c>
      <c r="K9" s="112">
        <f t="shared" si="0"/>
        <v>0</v>
      </c>
      <c r="L9" s="112">
        <f t="shared" si="0"/>
        <v>0</v>
      </c>
      <c r="M9" s="385">
        <v>0</v>
      </c>
      <c r="N9" s="385"/>
      <c r="O9" s="112">
        <v>0</v>
      </c>
      <c r="P9" s="112">
        <v>0</v>
      </c>
      <c r="Q9" s="112">
        <f>SUM(Q6-Q7)</f>
        <v>64298</v>
      </c>
      <c r="R9" s="113">
        <f>SUM(I9:Q9)</f>
        <v>64298</v>
      </c>
      <c r="T9" s="271"/>
    </row>
    <row r="10" spans="1:20">
      <c r="A10" s="48"/>
      <c r="B10" s="48"/>
      <c r="C10" s="109"/>
      <c r="D10" s="110"/>
      <c r="E10" s="110" t="s">
        <v>34</v>
      </c>
      <c r="F10" s="110">
        <v>2024</v>
      </c>
      <c r="G10" s="111"/>
      <c r="H10" s="112">
        <v>0</v>
      </c>
      <c r="I10" s="114">
        <f>SUM(I7/I6)</f>
        <v>1</v>
      </c>
      <c r="J10" s="114">
        <f>SUM(J7/J6)</f>
        <v>1</v>
      </c>
      <c r="K10" s="114">
        <f>SUM(K7/K6)</f>
        <v>1</v>
      </c>
      <c r="L10" s="114">
        <f>SUM(L7/L6)</f>
        <v>1</v>
      </c>
      <c r="M10" s="385">
        <v>0</v>
      </c>
      <c r="N10" s="385"/>
      <c r="O10" s="112">
        <v>0</v>
      </c>
      <c r="P10" s="112">
        <v>0</v>
      </c>
      <c r="Q10" s="114">
        <f>SUM(Q7/Q6)</f>
        <v>0.91029854910714281</v>
      </c>
      <c r="R10" s="115">
        <f>SUM(R7/R6)</f>
        <v>0.99983099600325709</v>
      </c>
    </row>
    <row r="11" spans="1:20">
      <c r="A11" s="48"/>
      <c r="B11" s="48"/>
      <c r="C11" s="109"/>
      <c r="D11" s="110"/>
      <c r="E11" s="110" t="s">
        <v>201</v>
      </c>
      <c r="F11" s="110">
        <v>2024</v>
      </c>
      <c r="G11" s="111" t="s">
        <v>29</v>
      </c>
      <c r="H11" s="112">
        <v>0</v>
      </c>
      <c r="I11" s="112">
        <f t="shared" ref="I11:L13" si="1">SUM(I5)</f>
        <v>5880000</v>
      </c>
      <c r="J11" s="112">
        <f t="shared" si="1"/>
        <v>320000000</v>
      </c>
      <c r="K11" s="112">
        <f t="shared" si="1"/>
        <v>44800000</v>
      </c>
      <c r="L11" s="112">
        <f t="shared" si="1"/>
        <v>60400000</v>
      </c>
      <c r="M11" s="385">
        <v>0</v>
      </c>
      <c r="N11" s="385"/>
      <c r="O11" s="112">
        <v>0</v>
      </c>
      <c r="P11" s="112">
        <v>0</v>
      </c>
      <c r="Q11" s="112">
        <f>SUM(Q5)</f>
        <v>240000</v>
      </c>
      <c r="R11" s="113">
        <f>SUM(I11:Q11)</f>
        <v>431320000</v>
      </c>
    </row>
    <row r="12" spans="1:20">
      <c r="A12" s="48"/>
      <c r="B12" s="48"/>
      <c r="C12" s="109"/>
      <c r="D12" s="110"/>
      <c r="E12" s="110" t="s">
        <v>201</v>
      </c>
      <c r="F12" s="110">
        <v>2024</v>
      </c>
      <c r="G12" s="111" t="s">
        <v>30</v>
      </c>
      <c r="H12" s="112"/>
      <c r="I12" s="112">
        <f t="shared" si="1"/>
        <v>4421200</v>
      </c>
      <c r="J12" s="112">
        <f t="shared" si="1"/>
        <v>292123195</v>
      </c>
      <c r="K12" s="112">
        <f t="shared" si="1"/>
        <v>34791346</v>
      </c>
      <c r="L12" s="112">
        <f t="shared" si="1"/>
        <v>48400000</v>
      </c>
      <c r="M12" s="385">
        <v>0</v>
      </c>
      <c r="N12" s="385"/>
      <c r="O12" s="112">
        <v>0</v>
      </c>
      <c r="P12" s="112">
        <v>0</v>
      </c>
      <c r="Q12" s="112">
        <f>SUM(Q6)</f>
        <v>716800</v>
      </c>
      <c r="R12" s="113">
        <f>SUM(I12:Q12)</f>
        <v>380452541</v>
      </c>
    </row>
    <row r="13" spans="1:20">
      <c r="A13" s="48"/>
      <c r="B13" s="48"/>
      <c r="C13" s="109"/>
      <c r="D13" s="110"/>
      <c r="E13" s="110" t="s">
        <v>201</v>
      </c>
      <c r="F13" s="110">
        <v>2024</v>
      </c>
      <c r="G13" s="111" t="s">
        <v>200</v>
      </c>
      <c r="H13" s="112">
        <v>0</v>
      </c>
      <c r="I13" s="112">
        <f t="shared" si="1"/>
        <v>4421200</v>
      </c>
      <c r="J13" s="112">
        <f t="shared" si="1"/>
        <v>292123195</v>
      </c>
      <c r="K13" s="112">
        <f t="shared" si="1"/>
        <v>34791346</v>
      </c>
      <c r="L13" s="112">
        <f t="shared" si="1"/>
        <v>48400000</v>
      </c>
      <c r="M13" s="385">
        <v>0</v>
      </c>
      <c r="N13" s="385"/>
      <c r="O13" s="112">
        <v>0</v>
      </c>
      <c r="P13" s="112">
        <v>0</v>
      </c>
      <c r="Q13" s="112">
        <f>SUM(Q7)</f>
        <v>652502</v>
      </c>
      <c r="R13" s="113">
        <f>SUM(I13:Q13)</f>
        <v>380388243</v>
      </c>
    </row>
    <row r="14" spans="1:20">
      <c r="A14" s="48"/>
      <c r="B14" s="48"/>
      <c r="C14" s="109"/>
      <c r="D14" s="110"/>
      <c r="E14" s="110" t="s">
        <v>201</v>
      </c>
      <c r="F14" s="110">
        <v>2024</v>
      </c>
      <c r="G14" s="111" t="s">
        <v>32</v>
      </c>
      <c r="H14" s="112">
        <v>0</v>
      </c>
      <c r="I14" s="112">
        <v>0</v>
      </c>
      <c r="J14" s="112">
        <v>0</v>
      </c>
      <c r="K14" s="112">
        <v>0</v>
      </c>
      <c r="L14" s="112"/>
      <c r="M14" s="385">
        <v>0</v>
      </c>
      <c r="N14" s="385"/>
      <c r="O14" s="112">
        <v>0</v>
      </c>
      <c r="P14" s="112">
        <v>0</v>
      </c>
      <c r="Q14" s="112">
        <v>0</v>
      </c>
      <c r="R14" s="113">
        <f>SUM(J14:Q14)</f>
        <v>0</v>
      </c>
    </row>
    <row r="15" spans="1:20">
      <c r="A15" s="48"/>
      <c r="B15" s="48"/>
      <c r="C15" s="109"/>
      <c r="D15" s="110"/>
      <c r="E15" s="110" t="s">
        <v>202</v>
      </c>
      <c r="F15" s="110">
        <v>2024</v>
      </c>
      <c r="G15" s="111" t="s">
        <v>29</v>
      </c>
      <c r="H15" s="112"/>
      <c r="I15" s="112"/>
      <c r="J15" s="112"/>
      <c r="K15" s="112"/>
      <c r="L15" s="112"/>
      <c r="M15" s="385"/>
      <c r="N15" s="385"/>
      <c r="O15" s="112"/>
      <c r="P15" s="112"/>
      <c r="Q15" s="112"/>
      <c r="R15" s="113">
        <f>SUM(J15:Q15)</f>
        <v>0</v>
      </c>
    </row>
    <row r="16" spans="1:20">
      <c r="A16" s="48"/>
      <c r="B16" s="48"/>
      <c r="C16" s="109"/>
      <c r="D16" s="110"/>
      <c r="E16" s="110" t="s">
        <v>202</v>
      </c>
      <c r="F16" s="110">
        <v>2024</v>
      </c>
      <c r="G16" s="111" t="s">
        <v>30</v>
      </c>
      <c r="H16" s="112"/>
      <c r="I16" s="112"/>
      <c r="J16" s="112"/>
      <c r="K16" s="112"/>
      <c r="L16" s="112"/>
      <c r="M16" s="385"/>
      <c r="N16" s="385"/>
      <c r="O16" s="112"/>
      <c r="P16" s="112"/>
      <c r="Q16" s="112"/>
      <c r="R16" s="113"/>
    </row>
    <row r="17" spans="1:18">
      <c r="A17" s="48"/>
      <c r="B17" s="48"/>
      <c r="C17" s="109"/>
      <c r="D17" s="110"/>
      <c r="E17" s="110" t="s">
        <v>202</v>
      </c>
      <c r="F17" s="110">
        <v>2024</v>
      </c>
      <c r="G17" s="111" t="s">
        <v>203</v>
      </c>
      <c r="H17" s="112"/>
      <c r="I17" s="112"/>
      <c r="J17" s="112"/>
      <c r="K17" s="112"/>
      <c r="L17" s="112"/>
      <c r="M17" s="385"/>
      <c r="N17" s="385"/>
      <c r="O17" s="112"/>
      <c r="P17" s="112"/>
      <c r="Q17" s="112"/>
      <c r="R17" s="113"/>
    </row>
    <row r="18" spans="1:18">
      <c r="A18" s="48"/>
      <c r="B18" s="354"/>
      <c r="C18" s="354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18" ht="15.65">
      <c r="A19" s="48"/>
      <c r="B19" s="48"/>
      <c r="C19" s="48"/>
      <c r="D19" s="48"/>
      <c r="E19" s="380" t="s">
        <v>205</v>
      </c>
      <c r="F19" s="116" t="s">
        <v>35</v>
      </c>
      <c r="G19" s="381" t="s">
        <v>278</v>
      </c>
      <c r="H19" s="381"/>
      <c r="I19" s="382" t="s">
        <v>204</v>
      </c>
      <c r="J19" s="116" t="s">
        <v>35</v>
      </c>
      <c r="K19" s="383" t="s">
        <v>277</v>
      </c>
      <c r="L19" s="383"/>
      <c r="M19" s="383"/>
      <c r="N19" s="48"/>
      <c r="O19" s="48"/>
      <c r="P19" s="48"/>
      <c r="Q19" s="48"/>
      <c r="R19" s="48"/>
    </row>
    <row r="20" spans="1:18" ht="50.3" customHeight="1">
      <c r="A20" s="48"/>
      <c r="B20" s="48"/>
      <c r="C20" s="48"/>
      <c r="D20" s="48"/>
      <c r="E20" s="380"/>
      <c r="F20" s="116" t="s">
        <v>36</v>
      </c>
      <c r="G20" s="384"/>
      <c r="H20" s="384"/>
      <c r="I20" s="382"/>
      <c r="J20" s="116" t="s">
        <v>36</v>
      </c>
      <c r="K20" s="384"/>
      <c r="L20" s="384"/>
      <c r="M20" s="384"/>
      <c r="N20" s="48"/>
      <c r="O20" s="48"/>
      <c r="P20" s="48"/>
      <c r="Q20" s="48"/>
      <c r="R20" s="48"/>
    </row>
    <row r="21" spans="1:18" ht="15.65">
      <c r="A21" s="48"/>
      <c r="B21" s="48"/>
      <c r="C21" s="48"/>
      <c r="D21" s="48"/>
      <c r="E21" s="380"/>
      <c r="F21" s="116" t="s">
        <v>37</v>
      </c>
      <c r="G21" s="381" t="s">
        <v>293</v>
      </c>
      <c r="H21" s="381"/>
      <c r="I21" s="382"/>
      <c r="J21" s="116" t="s">
        <v>37</v>
      </c>
      <c r="K21" s="383" t="s">
        <v>293</v>
      </c>
      <c r="L21" s="383"/>
      <c r="M21" s="383"/>
      <c r="N21" s="48"/>
      <c r="O21" s="48"/>
      <c r="P21" s="48"/>
      <c r="Q21" s="48"/>
      <c r="R21" s="48"/>
    </row>
    <row r="22" spans="1:18">
      <c r="A22" s="48"/>
      <c r="B22" s="48"/>
      <c r="C22" s="354"/>
      <c r="D22" s="354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</sheetData>
  <mergeCells count="27">
    <mergeCell ref="M5:N5"/>
    <mergeCell ref="M6:N6"/>
    <mergeCell ref="C2:R2"/>
    <mergeCell ref="C3:R3"/>
    <mergeCell ref="A4:B4"/>
    <mergeCell ref="M4:N4"/>
    <mergeCell ref="B18:C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C22:D22"/>
    <mergeCell ref="E19:E21"/>
    <mergeCell ref="G19:H19"/>
    <mergeCell ref="I19:I21"/>
    <mergeCell ref="K19:M19"/>
    <mergeCell ref="G20:H20"/>
    <mergeCell ref="K20:M20"/>
    <mergeCell ref="G21:H21"/>
    <mergeCell ref="K21:M21"/>
  </mergeCells>
  <printOptions horizontalCentered="1"/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outlinePr summaryBelow="0"/>
  </sheetPr>
  <dimension ref="A1:Q55"/>
  <sheetViews>
    <sheetView topLeftCell="B4" zoomScaleNormal="100" workbookViewId="0">
      <selection activeCell="B2" sqref="B2:Q55"/>
    </sheetView>
  </sheetViews>
  <sheetFormatPr defaultColWidth="9.125" defaultRowHeight="14.3"/>
  <cols>
    <col min="1" max="1" width="3.25" style="50" customWidth="1"/>
    <col min="2" max="2" width="15" style="50" customWidth="1"/>
    <col min="3" max="3" width="50.25" style="50" customWidth="1"/>
    <col min="4" max="4" width="16.25" style="50" customWidth="1"/>
    <col min="5" max="5" width="11.125" style="50" customWidth="1"/>
    <col min="6" max="6" width="16.25" style="50" customWidth="1"/>
    <col min="7" max="7" width="11.125" style="50" customWidth="1"/>
    <col min="8" max="8" width="16.25" style="50" customWidth="1"/>
    <col min="9" max="9" width="11.125" style="50" customWidth="1"/>
    <col min="10" max="10" width="15.875" style="50" customWidth="1"/>
    <col min="11" max="11" width="16.25" style="50" customWidth="1"/>
    <col min="12" max="12" width="11.125" style="50" customWidth="1"/>
    <col min="13" max="13" width="15" style="50" customWidth="1"/>
    <col min="14" max="14" width="11.75" style="50" customWidth="1"/>
    <col min="15" max="15" width="14" style="50" bestFit="1" customWidth="1"/>
    <col min="16" max="16" width="11.375" style="50" bestFit="1" customWidth="1"/>
    <col min="17" max="16384" width="9.125" style="50"/>
  </cols>
  <sheetData>
    <row r="1" spans="1:17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7">
      <c r="A2" s="48"/>
      <c r="B2" s="290" t="s">
        <v>86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17">
      <c r="A3" s="48"/>
      <c r="B3" s="291" t="s">
        <v>287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</row>
    <row r="4" spans="1:17">
      <c r="A4" s="48"/>
      <c r="B4" s="397" t="s">
        <v>40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</row>
    <row r="5" spans="1:17" ht="14.95" thickBot="1">
      <c r="A5" s="35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7" ht="25.5" customHeight="1" thickTop="1" thickBot="1">
      <c r="A6" s="354"/>
      <c r="B6" s="398" t="s">
        <v>87</v>
      </c>
      <c r="C6" s="399" t="s">
        <v>273</v>
      </c>
      <c r="D6" s="399"/>
      <c r="E6" s="399"/>
      <c r="F6" s="401" t="s">
        <v>42</v>
      </c>
      <c r="G6" s="401"/>
      <c r="H6" s="402">
        <v>29</v>
      </c>
      <c r="I6" s="402"/>
      <c r="J6" s="402"/>
      <c r="K6" s="402"/>
      <c r="L6" s="402"/>
      <c r="M6" s="402"/>
      <c r="N6" s="402"/>
    </row>
    <row r="7" spans="1:17" ht="15.8" customHeight="1" thickTop="1">
      <c r="A7" s="48"/>
      <c r="B7" s="398"/>
      <c r="C7" s="400"/>
      <c r="D7" s="400"/>
      <c r="E7" s="400"/>
      <c r="F7" s="401"/>
      <c r="G7" s="401"/>
      <c r="H7" s="402"/>
      <c r="I7" s="402"/>
      <c r="J7" s="402"/>
      <c r="K7" s="402"/>
      <c r="L7" s="402"/>
      <c r="M7" s="402"/>
      <c r="N7" s="402"/>
    </row>
    <row r="8" spans="1:17">
      <c r="A8" s="48"/>
      <c r="B8" s="117" t="s">
        <v>275</v>
      </c>
      <c r="C8" s="389" t="s">
        <v>274</v>
      </c>
      <c r="D8" s="389"/>
      <c r="E8" s="389"/>
      <c r="F8" s="390" t="s">
        <v>88</v>
      </c>
      <c r="G8" s="390"/>
      <c r="H8" s="391" t="s">
        <v>208</v>
      </c>
      <c r="I8" s="391"/>
      <c r="J8" s="391"/>
      <c r="K8" s="391"/>
      <c r="L8" s="391"/>
      <c r="M8" s="391"/>
      <c r="N8" s="391"/>
    </row>
    <row r="9" spans="1:17" ht="14.95" thickBot="1">
      <c r="A9" s="48"/>
      <c r="B9" s="392" t="s">
        <v>43</v>
      </c>
      <c r="C9" s="392"/>
      <c r="D9" s="393" t="s">
        <v>89</v>
      </c>
      <c r="E9" s="393"/>
      <c r="F9" s="393"/>
      <c r="G9" s="393"/>
      <c r="H9" s="393"/>
      <c r="I9" s="393"/>
      <c r="J9" s="393"/>
      <c r="K9" s="393"/>
      <c r="L9" s="393"/>
      <c r="M9" s="393"/>
      <c r="N9" s="393"/>
    </row>
    <row r="10" spans="1:17" ht="15.65" thickTop="1" thickBot="1">
      <c r="A10" s="48"/>
      <c r="B10" s="392"/>
      <c r="C10" s="392"/>
      <c r="D10" s="118" t="s">
        <v>90</v>
      </c>
      <c r="E10" s="119">
        <v>2024</v>
      </c>
      <c r="F10" s="394" t="s">
        <v>4</v>
      </c>
      <c r="G10" s="394"/>
      <c r="H10" s="394" t="s">
        <v>4</v>
      </c>
      <c r="I10" s="394"/>
      <c r="J10" s="51" t="s">
        <v>4</v>
      </c>
      <c r="K10" s="394" t="s">
        <v>4</v>
      </c>
      <c r="L10" s="394"/>
      <c r="M10" s="395" t="s">
        <v>91</v>
      </c>
      <c r="N10" s="396" t="s">
        <v>46</v>
      </c>
    </row>
    <row r="11" spans="1:17" ht="27.85" thickTop="1" thickBot="1">
      <c r="A11" s="48"/>
      <c r="B11" s="392"/>
      <c r="C11" s="392"/>
      <c r="D11" s="53" t="s">
        <v>92</v>
      </c>
      <c r="E11" s="54" t="s">
        <v>48</v>
      </c>
      <c r="F11" s="55" t="s">
        <v>279</v>
      </c>
      <c r="G11" s="56" t="s">
        <v>48</v>
      </c>
      <c r="H11" s="55" t="s">
        <v>280</v>
      </c>
      <c r="I11" s="56" t="s">
        <v>48</v>
      </c>
      <c r="J11" s="57" t="s">
        <v>93</v>
      </c>
      <c r="K11" s="55" t="s">
        <v>50</v>
      </c>
      <c r="L11" s="56" t="s">
        <v>48</v>
      </c>
      <c r="M11" s="395"/>
      <c r="N11" s="396"/>
    </row>
    <row r="12" spans="1:17" ht="15.65" thickTop="1" thickBot="1">
      <c r="A12" s="48"/>
      <c r="B12" s="392"/>
      <c r="C12" s="392"/>
      <c r="D12" s="58" t="s">
        <v>51</v>
      </c>
      <c r="E12" s="58" t="s">
        <v>52</v>
      </c>
      <c r="F12" s="58" t="s">
        <v>53</v>
      </c>
      <c r="G12" s="58" t="s">
        <v>54</v>
      </c>
      <c r="H12" s="58" t="s">
        <v>55</v>
      </c>
      <c r="I12" s="58" t="s">
        <v>56</v>
      </c>
      <c r="J12" s="58" t="s">
        <v>57</v>
      </c>
      <c r="K12" s="58" t="s">
        <v>58</v>
      </c>
      <c r="L12" s="58" t="s">
        <v>59</v>
      </c>
      <c r="M12" s="58" t="s">
        <v>60</v>
      </c>
      <c r="N12" s="59" t="s">
        <v>61</v>
      </c>
    </row>
    <row r="13" spans="1:17" ht="14.95" thickTop="1">
      <c r="A13" s="48"/>
      <c r="B13" s="403" t="s">
        <v>66</v>
      </c>
      <c r="C13" s="403"/>
      <c r="D13" s="60"/>
      <c r="E13" s="61"/>
      <c r="F13" s="60"/>
      <c r="G13" s="61"/>
      <c r="H13" s="60"/>
      <c r="I13" s="61"/>
      <c r="J13" s="62"/>
      <c r="K13" s="60"/>
      <c r="L13" s="61"/>
      <c r="M13" s="60"/>
      <c r="N13" s="63"/>
    </row>
    <row r="14" spans="1:17">
      <c r="A14" s="48"/>
      <c r="B14" s="64" t="s">
        <v>63</v>
      </c>
      <c r="C14" s="65" t="s">
        <v>64</v>
      </c>
      <c r="D14" s="60"/>
      <c r="E14" s="61"/>
      <c r="F14" s="60"/>
      <c r="G14" s="61"/>
      <c r="H14" s="60"/>
      <c r="I14" s="61"/>
      <c r="J14" s="66"/>
      <c r="K14" s="60"/>
      <c r="L14" s="61"/>
      <c r="M14" s="60"/>
      <c r="N14" s="63"/>
    </row>
    <row r="15" spans="1:17">
      <c r="A15" s="48"/>
      <c r="B15" s="80" t="s">
        <v>9</v>
      </c>
      <c r="C15" s="120" t="s">
        <v>68</v>
      </c>
      <c r="D15" s="84">
        <v>292868014</v>
      </c>
      <c r="E15" s="83">
        <f>SUM(D15/D33)</f>
        <v>0.75814203850003759</v>
      </c>
      <c r="F15" s="82">
        <f>'Aneksi nr.1.1 (2)'!J8</f>
        <v>320000000</v>
      </c>
      <c r="G15" s="83">
        <f>SUM(F15/F33)</f>
        <v>0.74190855977000836</v>
      </c>
      <c r="H15" s="82">
        <f>'Aneksi nr.1.1 (2)'!J9</f>
        <v>292123195</v>
      </c>
      <c r="I15" s="83">
        <f>SUM(H15/H33)</f>
        <v>0.76783104409100111</v>
      </c>
      <c r="J15" s="82">
        <f>SUM(H15-F15)</f>
        <v>-27876805</v>
      </c>
      <c r="K15" s="84">
        <v>292123195</v>
      </c>
      <c r="L15" s="83">
        <f>SUM(K15/K33)</f>
        <v>0.76796063068647469</v>
      </c>
      <c r="M15" s="82">
        <f>SUM(H15-K15)</f>
        <v>0</v>
      </c>
      <c r="N15" s="85">
        <f>SUM(K15/H15)</f>
        <v>1</v>
      </c>
    </row>
    <row r="16" spans="1:17">
      <c r="A16" s="48"/>
      <c r="B16" s="80" t="s">
        <v>10</v>
      </c>
      <c r="C16" s="120" t="s">
        <v>69</v>
      </c>
      <c r="D16" s="84">
        <v>33881023</v>
      </c>
      <c r="E16" s="83">
        <f>SUM(D16/D33)</f>
        <v>8.7707180763299947E-2</v>
      </c>
      <c r="F16" s="82">
        <f>'Aneksi nr.1.1 (2)'!K8</f>
        <v>44800000</v>
      </c>
      <c r="G16" s="83">
        <f>F16/F33</f>
        <v>0.10386719836780117</v>
      </c>
      <c r="H16" s="82">
        <f>'Aneksi nr.1.1 (2)'!K9</f>
        <v>34791346</v>
      </c>
      <c r="I16" s="83">
        <f>SUM(H16/H33)</f>
        <v>9.1447293408218666E-2</v>
      </c>
      <c r="J16" s="82">
        <f t="shared" ref="J16:J21" si="0">SUM(H16-F16)</f>
        <v>-10008654</v>
      </c>
      <c r="K16" s="84">
        <v>34791346</v>
      </c>
      <c r="L16" s="83">
        <f>SUM(K16/K33)</f>
        <v>9.1462726938171951E-2</v>
      </c>
      <c r="M16" s="82">
        <f t="shared" ref="M16:M25" si="1">SUM(H16-K16)</f>
        <v>0</v>
      </c>
      <c r="N16" s="85">
        <f>SUM(K16/H16)</f>
        <v>1</v>
      </c>
    </row>
    <row r="17" spans="1:14">
      <c r="A17" s="48"/>
      <c r="B17" s="80" t="s">
        <v>11</v>
      </c>
      <c r="C17" s="120" t="s">
        <v>70</v>
      </c>
      <c r="D17" s="84">
        <v>54755305</v>
      </c>
      <c r="E17" s="83">
        <f>SUM(D17/D33)</f>
        <v>0.14174405044926244</v>
      </c>
      <c r="F17" s="82">
        <f>'Aneksi nr.1.1 (2)'!L8</f>
        <v>60400000</v>
      </c>
      <c r="G17" s="83">
        <f>SUM(F17/F30)</f>
        <v>0.14003524065658907</v>
      </c>
      <c r="H17" s="82">
        <f>'Aneksi nr.1.1 (2)'!L9</f>
        <v>48400000</v>
      </c>
      <c r="I17" s="83">
        <f>SUM(H17/H33)</f>
        <v>0.12721695219718671</v>
      </c>
      <c r="J17" s="82">
        <f t="shared" si="0"/>
        <v>-12000000</v>
      </c>
      <c r="K17" s="84">
        <v>48400000</v>
      </c>
      <c r="L17" s="83">
        <f>SUM(K17/K33)</f>
        <v>0.12723842256081505</v>
      </c>
      <c r="M17" s="82">
        <f t="shared" si="1"/>
        <v>0</v>
      </c>
      <c r="N17" s="85">
        <f>SUM(K17/H17)</f>
        <v>1</v>
      </c>
    </row>
    <row r="18" spans="1:14">
      <c r="A18" s="48"/>
      <c r="B18" s="80" t="s">
        <v>12</v>
      </c>
      <c r="C18" s="120" t="s">
        <v>71</v>
      </c>
      <c r="D18" s="84">
        <v>0</v>
      </c>
      <c r="E18" s="83">
        <f>SUM(D18/D36)</f>
        <v>0</v>
      </c>
      <c r="F18" s="82">
        <v>0</v>
      </c>
      <c r="G18" s="82">
        <v>0</v>
      </c>
      <c r="H18" s="82">
        <v>0</v>
      </c>
      <c r="I18" s="83"/>
      <c r="J18" s="82">
        <f t="shared" si="0"/>
        <v>0</v>
      </c>
      <c r="K18" s="84">
        <v>0</v>
      </c>
      <c r="L18" s="82">
        <v>0</v>
      </c>
      <c r="M18" s="82">
        <f t="shared" si="1"/>
        <v>0</v>
      </c>
      <c r="N18" s="93">
        <v>0</v>
      </c>
    </row>
    <row r="19" spans="1:14">
      <c r="A19" s="48"/>
      <c r="B19" s="80" t="s">
        <v>13</v>
      </c>
      <c r="C19" s="120" t="s">
        <v>72</v>
      </c>
      <c r="D19" s="84">
        <v>0</v>
      </c>
      <c r="E19" s="83">
        <v>0</v>
      </c>
      <c r="F19" s="82">
        <v>0</v>
      </c>
      <c r="G19" s="82">
        <v>0</v>
      </c>
      <c r="H19" s="82">
        <v>0</v>
      </c>
      <c r="I19" s="83"/>
      <c r="J19" s="82">
        <f t="shared" si="0"/>
        <v>0</v>
      </c>
      <c r="K19" s="84">
        <v>0</v>
      </c>
      <c r="L19" s="82">
        <v>0</v>
      </c>
      <c r="M19" s="82">
        <f t="shared" si="1"/>
        <v>0</v>
      </c>
      <c r="N19" s="93">
        <v>0</v>
      </c>
    </row>
    <row r="20" spans="1:14">
      <c r="A20" s="48"/>
      <c r="B20" s="80" t="s">
        <v>14</v>
      </c>
      <c r="C20" s="120" t="s">
        <v>73</v>
      </c>
      <c r="D20" s="84">
        <v>0</v>
      </c>
      <c r="E20" s="83">
        <f>SUM(D20/D38)</f>
        <v>0</v>
      </c>
      <c r="F20" s="82">
        <v>0</v>
      </c>
      <c r="G20" s="82">
        <v>0</v>
      </c>
      <c r="H20" s="82">
        <v>0</v>
      </c>
      <c r="I20" s="83"/>
      <c r="J20" s="82">
        <f t="shared" si="0"/>
        <v>0</v>
      </c>
      <c r="K20" s="84">
        <v>0</v>
      </c>
      <c r="L20" s="82">
        <v>0</v>
      </c>
      <c r="M20" s="82">
        <f t="shared" si="1"/>
        <v>0</v>
      </c>
      <c r="N20" s="93">
        <v>0</v>
      </c>
    </row>
    <row r="21" spans="1:14">
      <c r="A21" s="48"/>
      <c r="B21" s="80" t="s">
        <v>15</v>
      </c>
      <c r="C21" s="120" t="s">
        <v>74</v>
      </c>
      <c r="D21" s="84">
        <v>1305822</v>
      </c>
      <c r="E21" s="83">
        <f>SUM(D21/D33)</f>
        <v>3.3803573817323598E-3</v>
      </c>
      <c r="F21" s="82">
        <v>240000</v>
      </c>
      <c r="G21" s="83">
        <f>SUM(F21/F30)</f>
        <v>5.5643141982750623E-4</v>
      </c>
      <c r="H21" s="82">
        <v>716700</v>
      </c>
      <c r="I21" s="83">
        <f>SUM(H21/H33)</f>
        <v>1.8838097033000768E-3</v>
      </c>
      <c r="J21" s="82">
        <f t="shared" si="0"/>
        <v>476700</v>
      </c>
      <c r="K21" s="84">
        <v>652502</v>
      </c>
      <c r="L21" s="82">
        <v>0</v>
      </c>
      <c r="M21" s="82">
        <f t="shared" si="1"/>
        <v>64198</v>
      </c>
      <c r="N21" s="93">
        <v>0</v>
      </c>
    </row>
    <row r="22" spans="1:14">
      <c r="A22" s="48"/>
      <c r="B22" s="121"/>
      <c r="C22" s="122" t="s">
        <v>94</v>
      </c>
      <c r="D22" s="88">
        <f>SUM(D15:D21)</f>
        <v>382810164</v>
      </c>
      <c r="E22" s="89">
        <f>D22/D33</f>
        <v>0.99097362709433234</v>
      </c>
      <c r="F22" s="88">
        <f t="shared" ref="F22:K22" si="2">SUM(F15:F21)</f>
        <v>425440000</v>
      </c>
      <c r="G22" s="89">
        <f>SUM(F22/F33)</f>
        <v>0.98636743021422613</v>
      </c>
      <c r="H22" s="88">
        <f t="shared" si="2"/>
        <v>376031241</v>
      </c>
      <c r="I22" s="89">
        <f>SUM(H22/H33)</f>
        <v>0.98837909939970658</v>
      </c>
      <c r="J22" s="88">
        <f t="shared" si="2"/>
        <v>-49408759</v>
      </c>
      <c r="K22" s="88">
        <f t="shared" si="2"/>
        <v>375967043</v>
      </c>
      <c r="L22" s="89">
        <f>K22/K33</f>
        <v>0.98837713814409345</v>
      </c>
      <c r="M22" s="82">
        <f t="shared" si="1"/>
        <v>64198</v>
      </c>
      <c r="N22" s="89">
        <f>SUM(K22/H22)</f>
        <v>0.99982927482347139</v>
      </c>
    </row>
    <row r="23" spans="1:14">
      <c r="A23" s="48"/>
      <c r="B23" s="80" t="s">
        <v>7</v>
      </c>
      <c r="C23" s="120" t="s">
        <v>76</v>
      </c>
      <c r="D23" s="84">
        <v>0</v>
      </c>
      <c r="E23" s="82">
        <v>0</v>
      </c>
      <c r="F23" s="82">
        <v>0</v>
      </c>
      <c r="G23" s="82">
        <v>0</v>
      </c>
      <c r="H23" s="82"/>
      <c r="I23" s="82">
        <v>0</v>
      </c>
      <c r="J23" s="82"/>
      <c r="K23" s="84">
        <v>0</v>
      </c>
      <c r="L23" s="82">
        <v>0</v>
      </c>
      <c r="M23" s="82">
        <f t="shared" si="1"/>
        <v>0</v>
      </c>
      <c r="N23" s="93">
        <v>0</v>
      </c>
    </row>
    <row r="24" spans="1:14">
      <c r="A24" s="48"/>
      <c r="B24" s="80" t="s">
        <v>8</v>
      </c>
      <c r="C24" s="120" t="s">
        <v>77</v>
      </c>
      <c r="D24" s="84">
        <v>3486861</v>
      </c>
      <c r="E24" s="272">
        <f>SUM(D24/D33)</f>
        <v>9.0263729056676012E-3</v>
      </c>
      <c r="F24" s="82">
        <v>5880000</v>
      </c>
      <c r="G24" s="83">
        <f>SUM(F24/F30)</f>
        <v>1.3632569785773903E-2</v>
      </c>
      <c r="H24" s="82">
        <v>4421200</v>
      </c>
      <c r="I24" s="82">
        <v>0</v>
      </c>
      <c r="J24" s="82">
        <f>SUM(H24-F24)</f>
        <v>-1458800</v>
      </c>
      <c r="K24" s="84">
        <v>4421200</v>
      </c>
      <c r="L24" s="82">
        <v>0</v>
      </c>
      <c r="M24" s="82">
        <f t="shared" si="1"/>
        <v>0</v>
      </c>
      <c r="N24" s="93">
        <v>0</v>
      </c>
    </row>
    <row r="25" spans="1:14">
      <c r="A25" s="48"/>
      <c r="B25" s="121"/>
      <c r="C25" s="122" t="s">
        <v>95</v>
      </c>
      <c r="D25" s="88">
        <f>SUM(D23:D24)</f>
        <v>3486861</v>
      </c>
      <c r="E25" s="266">
        <f t="shared" ref="E25:K25" si="3">SUM(E23:E24)</f>
        <v>9.0263729056676012E-3</v>
      </c>
      <c r="F25" s="88">
        <v>5880000</v>
      </c>
      <c r="G25" s="89">
        <f t="shared" si="3"/>
        <v>1.3632569785773903E-2</v>
      </c>
      <c r="H25" s="88">
        <f>'Aneksi nr.1.1 (2)'!I9</f>
        <v>4421200</v>
      </c>
      <c r="I25" s="88">
        <f t="shared" si="3"/>
        <v>0</v>
      </c>
      <c r="J25" s="88">
        <f t="shared" si="3"/>
        <v>-1458800</v>
      </c>
      <c r="K25" s="88">
        <f t="shared" si="3"/>
        <v>4421200</v>
      </c>
      <c r="L25" s="89">
        <f>K25/K36</f>
        <v>1.1759541380865131E-2</v>
      </c>
      <c r="M25" s="82">
        <f t="shared" si="1"/>
        <v>0</v>
      </c>
      <c r="N25" s="89">
        <f>SUM(K25/H25)</f>
        <v>1</v>
      </c>
    </row>
    <row r="26" spans="1:14">
      <c r="A26" s="48"/>
      <c r="B26" s="80" t="s">
        <v>7</v>
      </c>
      <c r="C26" s="120" t="s">
        <v>76</v>
      </c>
      <c r="D26" s="84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4">
        <v>0</v>
      </c>
      <c r="L26" s="82">
        <v>0</v>
      </c>
      <c r="M26" s="82">
        <f t="shared" ref="M26:M33" si="4">SUM(H26-K26)</f>
        <v>0</v>
      </c>
      <c r="N26" s="93">
        <v>0</v>
      </c>
    </row>
    <row r="27" spans="1:14">
      <c r="A27" s="48"/>
      <c r="B27" s="80" t="s">
        <v>8</v>
      </c>
      <c r="C27" s="120" t="s">
        <v>77</v>
      </c>
      <c r="D27" s="84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4"/>
      <c r="L27" s="82">
        <v>0</v>
      </c>
      <c r="M27" s="82">
        <f t="shared" si="4"/>
        <v>0</v>
      </c>
      <c r="N27" s="93">
        <v>0</v>
      </c>
    </row>
    <row r="28" spans="1:14">
      <c r="A28" s="48"/>
      <c r="B28" s="121"/>
      <c r="C28" s="122" t="s">
        <v>96</v>
      </c>
      <c r="D28" s="88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88">
        <v>0</v>
      </c>
      <c r="L28" s="90">
        <v>0</v>
      </c>
      <c r="M28" s="82">
        <f t="shared" si="4"/>
        <v>0</v>
      </c>
      <c r="N28" s="94">
        <v>0</v>
      </c>
    </row>
    <row r="29" spans="1:14">
      <c r="A29" s="48"/>
      <c r="B29" s="123"/>
      <c r="C29" s="124" t="s">
        <v>97</v>
      </c>
      <c r="D29" s="125">
        <f>SUM(D28+D25)</f>
        <v>3486861</v>
      </c>
      <c r="E29" s="273">
        <f>D29/D33</f>
        <v>9.0263729056676012E-3</v>
      </c>
      <c r="F29" s="125">
        <f t="shared" ref="F29:K29" si="5">SUM(F28+F25)</f>
        <v>5880000</v>
      </c>
      <c r="G29" s="273">
        <f t="shared" si="5"/>
        <v>1.3632569785773903E-2</v>
      </c>
      <c r="H29" s="125">
        <f t="shared" si="5"/>
        <v>4421200</v>
      </c>
      <c r="I29" s="273">
        <f>SUM(H29/H33)</f>
        <v>1.1620900600293428E-2</v>
      </c>
      <c r="J29" s="125">
        <f t="shared" si="5"/>
        <v>-1458800</v>
      </c>
      <c r="K29" s="125">
        <f t="shared" si="5"/>
        <v>4421200</v>
      </c>
      <c r="L29" s="89">
        <f>K29/K33</f>
        <v>1.1622861855906519E-2</v>
      </c>
      <c r="M29" s="267">
        <f t="shared" si="4"/>
        <v>0</v>
      </c>
      <c r="N29" s="127">
        <v>0</v>
      </c>
    </row>
    <row r="30" spans="1:14">
      <c r="A30" s="48"/>
      <c r="B30" s="123"/>
      <c r="C30" s="124" t="s">
        <v>98</v>
      </c>
      <c r="D30" s="125">
        <f>SUM(D29+D22)</f>
        <v>386297025</v>
      </c>
      <c r="E30" s="126">
        <f>D30/D33</f>
        <v>1</v>
      </c>
      <c r="F30" s="125">
        <f t="shared" ref="F30:L30" si="6">SUM(F29+F22)</f>
        <v>431320000</v>
      </c>
      <c r="G30" s="126">
        <f t="shared" si="6"/>
        <v>1</v>
      </c>
      <c r="H30" s="125">
        <f t="shared" si="6"/>
        <v>380452441</v>
      </c>
      <c r="I30" s="126">
        <f>H30/H33</f>
        <v>1</v>
      </c>
      <c r="J30" s="125">
        <f t="shared" si="6"/>
        <v>-50867559</v>
      </c>
      <c r="K30" s="125">
        <f t="shared" si="6"/>
        <v>380388243</v>
      </c>
      <c r="L30" s="126">
        <f t="shared" si="6"/>
        <v>1</v>
      </c>
      <c r="M30" s="267">
        <f t="shared" si="4"/>
        <v>64198</v>
      </c>
      <c r="N30" s="126">
        <f>SUM(K30/H30)</f>
        <v>0.99983125880377777</v>
      </c>
    </row>
    <row r="31" spans="1:14">
      <c r="A31" s="48"/>
      <c r="B31" s="121"/>
      <c r="C31" s="122" t="s">
        <v>99</v>
      </c>
      <c r="D31" s="88">
        <v>0</v>
      </c>
      <c r="E31" s="90"/>
      <c r="F31" s="90"/>
      <c r="G31" s="90"/>
      <c r="H31" s="90"/>
      <c r="I31" s="90"/>
      <c r="J31" s="90"/>
      <c r="K31" s="88">
        <v>0</v>
      </c>
      <c r="L31" s="90"/>
      <c r="M31" s="82">
        <f t="shared" si="4"/>
        <v>0</v>
      </c>
      <c r="N31" s="94"/>
    </row>
    <row r="32" spans="1:14">
      <c r="A32" s="48"/>
      <c r="B32" s="121"/>
      <c r="C32" s="122" t="s">
        <v>100</v>
      </c>
      <c r="D32" s="88">
        <v>0</v>
      </c>
      <c r="E32" s="90"/>
      <c r="F32" s="90"/>
      <c r="G32" s="90"/>
      <c r="H32" s="90"/>
      <c r="I32" s="90"/>
      <c r="J32" s="90"/>
      <c r="K32" s="88">
        <v>0</v>
      </c>
      <c r="L32" s="90"/>
      <c r="M32" s="82">
        <f t="shared" si="4"/>
        <v>0</v>
      </c>
      <c r="N32" s="94"/>
    </row>
    <row r="33" spans="1:15" ht="14.95" thickBot="1">
      <c r="A33" s="48"/>
      <c r="B33" s="123"/>
      <c r="C33" s="124" t="s">
        <v>101</v>
      </c>
      <c r="D33" s="125">
        <f>SUM(D30+D31+D32)</f>
        <v>386297025</v>
      </c>
      <c r="E33" s="125"/>
      <c r="F33" s="125">
        <f>SUM(F30+F31+F32)</f>
        <v>431320000</v>
      </c>
      <c r="G33" s="125"/>
      <c r="H33" s="125">
        <f>SUM(H30+H31+H32)</f>
        <v>380452441</v>
      </c>
      <c r="I33" s="125"/>
      <c r="J33" s="125">
        <f>SUM(J30+J31+J32)</f>
        <v>-50867559</v>
      </c>
      <c r="K33" s="125">
        <f>SUM(K30+K31+K32)</f>
        <v>380388243</v>
      </c>
      <c r="L33" s="125"/>
      <c r="M33" s="267">
        <f t="shared" si="4"/>
        <v>64198</v>
      </c>
      <c r="N33" s="126">
        <f>SUM(K33/H33)</f>
        <v>0.99983125880377777</v>
      </c>
    </row>
    <row r="34" spans="1:15" ht="14.95" thickTop="1">
      <c r="A34" s="48"/>
      <c r="B34" s="404" t="s">
        <v>102</v>
      </c>
      <c r="C34" s="404"/>
      <c r="D34" s="76"/>
      <c r="E34" s="77"/>
      <c r="F34" s="76"/>
      <c r="G34" s="77"/>
      <c r="H34" s="76"/>
      <c r="I34" s="77"/>
      <c r="J34" s="78"/>
      <c r="K34" s="76"/>
      <c r="L34" s="77"/>
      <c r="M34" s="76"/>
      <c r="N34" s="79"/>
      <c r="O34" s="275"/>
    </row>
    <row r="35" spans="1:15">
      <c r="A35" s="48"/>
      <c r="B35" s="64" t="s">
        <v>67</v>
      </c>
      <c r="C35" s="65" t="s">
        <v>64</v>
      </c>
      <c r="D35" s="60"/>
      <c r="E35" s="61"/>
      <c r="F35" s="60"/>
      <c r="G35" s="61"/>
      <c r="H35" s="60"/>
      <c r="I35" s="61"/>
      <c r="J35" s="66"/>
      <c r="K35" s="60"/>
      <c r="L35" s="61"/>
      <c r="M35" s="60"/>
      <c r="N35" s="63"/>
    </row>
    <row r="36" spans="1:15">
      <c r="A36" s="48"/>
      <c r="B36" s="80"/>
      <c r="C36" s="128" t="s">
        <v>103</v>
      </c>
      <c r="D36" s="125">
        <f>D38</f>
        <v>382810164</v>
      </c>
      <c r="E36" s="126">
        <f t="shared" ref="E36:N36" si="7">E38</f>
        <v>0.99097362709433234</v>
      </c>
      <c r="F36" s="125">
        <f t="shared" si="7"/>
        <v>425440000</v>
      </c>
      <c r="G36" s="126">
        <f t="shared" si="7"/>
        <v>0.98636743021422613</v>
      </c>
      <c r="H36" s="125">
        <f t="shared" si="7"/>
        <v>376031241</v>
      </c>
      <c r="I36" s="126">
        <f t="shared" si="7"/>
        <v>0.98837909939970658</v>
      </c>
      <c r="J36" s="125">
        <f t="shared" si="7"/>
        <v>-49408759</v>
      </c>
      <c r="K36" s="125">
        <f t="shared" si="7"/>
        <v>375967043</v>
      </c>
      <c r="L36" s="126">
        <f t="shared" si="7"/>
        <v>0.98837713814409345</v>
      </c>
      <c r="M36" s="125">
        <f t="shared" si="7"/>
        <v>64198</v>
      </c>
      <c r="N36" s="126">
        <f t="shared" si="7"/>
        <v>0.99982927482347139</v>
      </c>
    </row>
    <row r="37" spans="1:15">
      <c r="A37" s="48"/>
      <c r="B37" s="80" t="s">
        <v>104</v>
      </c>
      <c r="C37" s="81" t="s">
        <v>105</v>
      </c>
      <c r="D37" s="84"/>
      <c r="E37" s="82"/>
      <c r="F37" s="82"/>
      <c r="G37" s="82"/>
      <c r="H37" s="82"/>
      <c r="I37" s="82"/>
      <c r="J37" s="82"/>
      <c r="K37" s="84"/>
      <c r="L37" s="82"/>
      <c r="M37" s="82"/>
      <c r="N37" s="93"/>
    </row>
    <row r="38" spans="1:15" ht="14.95" thickBot="1">
      <c r="A38" s="48"/>
      <c r="B38" s="16" t="s">
        <v>210</v>
      </c>
      <c r="C38" s="129" t="s">
        <v>211</v>
      </c>
      <c r="D38" s="84">
        <f>D22</f>
        <v>382810164</v>
      </c>
      <c r="E38" s="83">
        <f t="shared" ref="E38:N38" si="8">E22</f>
        <v>0.99097362709433234</v>
      </c>
      <c r="F38" s="84">
        <f t="shared" si="8"/>
        <v>425440000</v>
      </c>
      <c r="G38" s="83">
        <f t="shared" si="8"/>
        <v>0.98636743021422613</v>
      </c>
      <c r="H38" s="84">
        <f t="shared" si="8"/>
        <v>376031241</v>
      </c>
      <c r="I38" s="83">
        <f t="shared" si="8"/>
        <v>0.98837909939970658</v>
      </c>
      <c r="J38" s="84">
        <f t="shared" si="8"/>
        <v>-49408759</v>
      </c>
      <c r="K38" s="84">
        <f t="shared" si="8"/>
        <v>375967043</v>
      </c>
      <c r="L38" s="83">
        <f t="shared" si="8"/>
        <v>0.98837713814409345</v>
      </c>
      <c r="M38" s="84">
        <f t="shared" si="8"/>
        <v>64198</v>
      </c>
      <c r="N38" s="83">
        <f t="shared" si="8"/>
        <v>0.99982927482347139</v>
      </c>
    </row>
    <row r="39" spans="1:15">
      <c r="A39" s="48"/>
      <c r="B39" s="80"/>
      <c r="C39" s="128" t="s">
        <v>106</v>
      </c>
      <c r="D39" s="125">
        <f>SUM(D45+D47)</f>
        <v>3486861</v>
      </c>
      <c r="E39" s="125">
        <f t="shared" ref="E39:N39" si="9">SUM(E45+E47)</f>
        <v>0</v>
      </c>
      <c r="F39" s="125">
        <f t="shared" si="9"/>
        <v>5880000</v>
      </c>
      <c r="G39" s="274">
        <f>SUM(F39/F33)</f>
        <v>1.3632569785773903E-2</v>
      </c>
      <c r="H39" s="125">
        <f t="shared" si="9"/>
        <v>4421200</v>
      </c>
      <c r="I39" s="274">
        <f>SUM(H39/H33)</f>
        <v>1.1620900600293428E-2</v>
      </c>
      <c r="J39" s="125">
        <f t="shared" si="9"/>
        <v>-1458800</v>
      </c>
      <c r="K39" s="125">
        <f t="shared" si="9"/>
        <v>4421200</v>
      </c>
      <c r="L39" s="125">
        <f t="shared" si="9"/>
        <v>0</v>
      </c>
      <c r="M39" s="125">
        <f t="shared" si="9"/>
        <v>0</v>
      </c>
      <c r="N39" s="125">
        <f t="shared" si="9"/>
        <v>1</v>
      </c>
    </row>
    <row r="40" spans="1:15">
      <c r="A40" s="48"/>
      <c r="B40" s="80" t="s">
        <v>104</v>
      </c>
      <c r="C40" s="81" t="s">
        <v>105</v>
      </c>
      <c r="D40" s="84"/>
      <c r="E40" s="82"/>
      <c r="F40" s="82"/>
      <c r="G40" s="82"/>
      <c r="H40" s="82"/>
      <c r="I40" s="82"/>
      <c r="J40" s="82"/>
      <c r="K40" s="84"/>
      <c r="L40" s="82"/>
      <c r="M40" s="82"/>
      <c r="N40" s="93"/>
    </row>
    <row r="41" spans="1:15">
      <c r="A41" s="48"/>
      <c r="B41" s="209" t="s">
        <v>225</v>
      </c>
      <c r="C41" s="210" t="s">
        <v>229</v>
      </c>
      <c r="D41" s="84"/>
      <c r="E41" s="82"/>
      <c r="F41" s="82"/>
      <c r="G41" s="82"/>
      <c r="H41" s="82"/>
      <c r="I41" s="82"/>
      <c r="J41" s="82">
        <v>0</v>
      </c>
      <c r="K41" s="84">
        <v>0</v>
      </c>
      <c r="L41" s="82">
        <v>0</v>
      </c>
      <c r="M41" s="82"/>
      <c r="N41" s="93">
        <v>0</v>
      </c>
    </row>
    <row r="42" spans="1:15">
      <c r="A42" s="48"/>
      <c r="B42" s="211" t="s">
        <v>226</v>
      </c>
      <c r="C42" s="212" t="s">
        <v>227</v>
      </c>
      <c r="D42" s="84"/>
      <c r="E42" s="83"/>
      <c r="F42" s="82"/>
      <c r="G42" s="83">
        <f>SUM(F42/F33)</f>
        <v>0</v>
      </c>
      <c r="H42" s="82"/>
      <c r="I42" s="83">
        <f>SUM(H42/H33)</f>
        <v>0</v>
      </c>
      <c r="J42" s="82">
        <f>SUM(H42-F42)</f>
        <v>0</v>
      </c>
      <c r="K42" s="84">
        <v>0</v>
      </c>
      <c r="L42" s="82">
        <v>0</v>
      </c>
      <c r="M42" s="82">
        <f>SUM(F42-K42)</f>
        <v>0</v>
      </c>
      <c r="N42" s="93">
        <v>0</v>
      </c>
    </row>
    <row r="43" spans="1:15">
      <c r="A43" s="48"/>
      <c r="B43" s="211" t="s">
        <v>216</v>
      </c>
      <c r="C43" s="212" t="s">
        <v>217</v>
      </c>
      <c r="D43" s="84">
        <v>2822108</v>
      </c>
      <c r="E43" s="82"/>
      <c r="F43" s="82"/>
      <c r="G43" s="82"/>
      <c r="H43" s="82">
        <v>0</v>
      </c>
      <c r="I43" s="82"/>
      <c r="J43" s="82">
        <f>SUM(H43-F43)</f>
        <v>0</v>
      </c>
      <c r="K43" s="84">
        <v>0</v>
      </c>
      <c r="L43" s="82">
        <v>0</v>
      </c>
      <c r="M43" s="82">
        <f>SUM(H43-K43)</f>
        <v>0</v>
      </c>
      <c r="N43" s="93">
        <v>0</v>
      </c>
    </row>
    <row r="44" spans="1:15">
      <c r="A44" s="48"/>
      <c r="B44" s="211" t="s">
        <v>212</v>
      </c>
      <c r="C44" s="212" t="s">
        <v>228</v>
      </c>
      <c r="D44" s="84">
        <v>664753</v>
      </c>
      <c r="E44" s="82"/>
      <c r="F44" s="82">
        <f>'Aneksi nr.1.1 (2)'!I12</f>
        <v>5880000</v>
      </c>
      <c r="G44" s="272">
        <f>SUM(F44/F33)</f>
        <v>1.3632569785773903E-2</v>
      </c>
      <c r="H44" s="82">
        <f>H24</f>
        <v>4421200</v>
      </c>
      <c r="I44" s="272">
        <f>SUM(H44/H33)</f>
        <v>1.1620900600293428E-2</v>
      </c>
      <c r="J44" s="82">
        <f>SUM(H44-F44)</f>
        <v>-1458800</v>
      </c>
      <c r="K44" s="84">
        <f>K24</f>
        <v>4421200</v>
      </c>
      <c r="L44" s="82">
        <v>0</v>
      </c>
      <c r="M44" s="82">
        <f>SUM(H44-K44)</f>
        <v>0</v>
      </c>
      <c r="N44" s="85">
        <f t="shared" ref="N44:N45" si="10">SUM(K44/H44)</f>
        <v>1</v>
      </c>
    </row>
    <row r="45" spans="1:15">
      <c r="A45" s="48"/>
      <c r="B45" s="80"/>
      <c r="C45" s="87" t="s">
        <v>95</v>
      </c>
      <c r="D45" s="88">
        <f>SUM(D40:D44)</f>
        <v>3486861</v>
      </c>
      <c r="E45" s="89"/>
      <c r="F45" s="88">
        <f t="shared" ref="F45:M45" si="11">SUM(F40:F44)</f>
        <v>5880000</v>
      </c>
      <c r="G45" s="266">
        <f t="shared" si="11"/>
        <v>1.3632569785773903E-2</v>
      </c>
      <c r="H45" s="88">
        <f t="shared" si="11"/>
        <v>4421200</v>
      </c>
      <c r="I45" s="266">
        <f t="shared" si="11"/>
        <v>1.1620900600293428E-2</v>
      </c>
      <c r="J45" s="88">
        <f t="shared" si="11"/>
        <v>-1458800</v>
      </c>
      <c r="K45" s="88">
        <f t="shared" si="11"/>
        <v>4421200</v>
      </c>
      <c r="L45" s="88">
        <f t="shared" si="11"/>
        <v>0</v>
      </c>
      <c r="M45" s="88">
        <f t="shared" si="11"/>
        <v>0</v>
      </c>
      <c r="N45" s="92">
        <f t="shared" si="10"/>
        <v>1</v>
      </c>
    </row>
    <row r="46" spans="1:15">
      <c r="A46" s="48"/>
      <c r="B46" s="80" t="s">
        <v>104</v>
      </c>
      <c r="C46" s="81" t="s">
        <v>105</v>
      </c>
      <c r="D46" s="84"/>
      <c r="E46" s="82"/>
      <c r="F46" s="82"/>
      <c r="G46" s="82"/>
      <c r="H46" s="82"/>
      <c r="I46" s="82"/>
      <c r="J46" s="82"/>
      <c r="K46" s="84"/>
      <c r="L46" s="82"/>
      <c r="M46" s="82"/>
      <c r="N46" s="93"/>
    </row>
    <row r="47" spans="1:15">
      <c r="A47" s="48"/>
      <c r="B47" s="80"/>
      <c r="C47" s="87" t="s">
        <v>96</v>
      </c>
      <c r="D47" s="88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88">
        <v>0</v>
      </c>
      <c r="L47" s="90">
        <v>0</v>
      </c>
      <c r="M47" s="90">
        <v>0</v>
      </c>
      <c r="N47" s="94">
        <v>0</v>
      </c>
    </row>
    <row r="48" spans="1:15">
      <c r="A48" s="48"/>
      <c r="B48" s="80" t="s">
        <v>104</v>
      </c>
      <c r="C48" s="81" t="s">
        <v>105</v>
      </c>
      <c r="D48" s="84"/>
      <c r="E48" s="82"/>
      <c r="F48" s="82"/>
      <c r="G48" s="82"/>
      <c r="H48" s="82"/>
      <c r="I48" s="82"/>
      <c r="J48" s="82"/>
      <c r="K48" s="84"/>
      <c r="L48" s="82"/>
      <c r="M48" s="82"/>
      <c r="N48" s="93"/>
    </row>
    <row r="49" spans="1:16">
      <c r="A49" s="48"/>
      <c r="B49" s="80" t="s">
        <v>104</v>
      </c>
      <c r="C49" s="81" t="s">
        <v>105</v>
      </c>
      <c r="D49" s="84"/>
      <c r="E49" s="82"/>
      <c r="F49" s="82"/>
      <c r="G49" s="82"/>
      <c r="H49" s="82"/>
      <c r="I49" s="82"/>
      <c r="J49" s="82"/>
      <c r="K49" s="84"/>
      <c r="L49" s="82"/>
      <c r="M49" s="82"/>
      <c r="N49" s="93"/>
    </row>
    <row r="50" spans="1:16" ht="14.95" thickBot="1">
      <c r="A50" s="48"/>
      <c r="B50" s="80"/>
      <c r="C50" s="130" t="s">
        <v>101</v>
      </c>
      <c r="D50" s="131">
        <f>SUM(D36+D39)</f>
        <v>386297025</v>
      </c>
      <c r="E50" s="131"/>
      <c r="F50" s="131">
        <f t="shared" ref="F50:M50" si="12">SUM(F36+F39)</f>
        <v>431320000</v>
      </c>
      <c r="G50" s="131"/>
      <c r="H50" s="131">
        <f t="shared" si="12"/>
        <v>380452441</v>
      </c>
      <c r="I50" s="131"/>
      <c r="J50" s="131">
        <f t="shared" si="12"/>
        <v>-50867559</v>
      </c>
      <c r="K50" s="131">
        <f t="shared" si="12"/>
        <v>380388243</v>
      </c>
      <c r="L50" s="131"/>
      <c r="M50" s="131">
        <f t="shared" si="12"/>
        <v>64198</v>
      </c>
      <c r="N50" s="132">
        <f>SUM(K50/H50)</f>
        <v>0.99983125880377777</v>
      </c>
    </row>
    <row r="51" spans="1:16" ht="14.95" thickTop="1">
      <c r="A51" s="48"/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</row>
    <row r="52" spans="1:16">
      <c r="A52" s="48"/>
      <c r="B52" s="49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P52" s="270"/>
    </row>
    <row r="53" spans="1:16" ht="14.95" customHeight="1">
      <c r="A53" s="48"/>
      <c r="B53" s="382" t="s">
        <v>205</v>
      </c>
      <c r="C53" s="116" t="s">
        <v>35</v>
      </c>
      <c r="D53" s="381" t="s">
        <v>278</v>
      </c>
      <c r="E53" s="381"/>
      <c r="F53" s="382" t="s">
        <v>204</v>
      </c>
      <c r="G53" s="133" t="s">
        <v>35</v>
      </c>
      <c r="H53" s="405" t="s">
        <v>277</v>
      </c>
      <c r="I53" s="405"/>
      <c r="J53" s="405"/>
      <c r="K53" s="405"/>
      <c r="L53" s="134"/>
      <c r="M53" s="134"/>
      <c r="N53" s="269"/>
    </row>
    <row r="54" spans="1:16" ht="38.25" customHeight="1">
      <c r="A54" s="48"/>
      <c r="B54" s="382"/>
      <c r="C54" s="116" t="s">
        <v>36</v>
      </c>
      <c r="D54" s="384"/>
      <c r="E54" s="384"/>
      <c r="F54" s="382"/>
      <c r="G54" s="133" t="s">
        <v>36</v>
      </c>
      <c r="H54" s="405"/>
      <c r="I54" s="405"/>
      <c r="J54" s="405"/>
      <c r="K54" s="405"/>
      <c r="L54" s="134"/>
      <c r="M54" s="134"/>
      <c r="N54" s="48"/>
    </row>
    <row r="55" spans="1:16" ht="15.65">
      <c r="A55" s="48"/>
      <c r="B55" s="382"/>
      <c r="C55" s="116" t="s">
        <v>37</v>
      </c>
      <c r="D55" s="381" t="s">
        <v>293</v>
      </c>
      <c r="E55" s="381"/>
      <c r="F55" s="382"/>
      <c r="G55" s="133" t="s">
        <v>37</v>
      </c>
      <c r="H55" s="406" t="s">
        <v>293</v>
      </c>
      <c r="I55" s="407"/>
      <c r="J55" s="407"/>
      <c r="K55" s="408"/>
      <c r="L55" s="134"/>
      <c r="M55" s="134"/>
      <c r="N55" s="48"/>
    </row>
  </sheetData>
  <mergeCells count="29">
    <mergeCell ref="B13:C13"/>
    <mergeCell ref="B34:C34"/>
    <mergeCell ref="B51:N51"/>
    <mergeCell ref="B53:B55"/>
    <mergeCell ref="D53:E53"/>
    <mergeCell ref="F53:F55"/>
    <mergeCell ref="D54:E54"/>
    <mergeCell ref="D55:E55"/>
    <mergeCell ref="H53:K53"/>
    <mergeCell ref="H54:K54"/>
    <mergeCell ref="H55:K55"/>
    <mergeCell ref="B2:N2"/>
    <mergeCell ref="B4:N4"/>
    <mergeCell ref="A5:A6"/>
    <mergeCell ref="B6:B7"/>
    <mergeCell ref="C6:E7"/>
    <mergeCell ref="F6:G7"/>
    <mergeCell ref="H6:N7"/>
    <mergeCell ref="B3:Q3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rintOptions horizontalCentered="1" verticalCentered="1"/>
  <pageMargins left="0" right="0" top="0" bottom="0" header="0" footer="0"/>
  <pageSetup paperSize="9" scale="64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4:R25"/>
  <sheetViews>
    <sheetView workbookViewId="0">
      <selection activeCell="J12" sqref="J12:P12"/>
    </sheetView>
  </sheetViews>
  <sheetFormatPr defaultColWidth="9.125" defaultRowHeight="14.3"/>
  <cols>
    <col min="1" max="2" width="9.125" style="101"/>
    <col min="3" max="3" width="20.375" style="101" customWidth="1"/>
    <col min="4" max="4" width="14.25" style="101" customWidth="1"/>
    <col min="5" max="5" width="9.125" style="101"/>
    <col min="6" max="6" width="9.25" style="101" bestFit="1" customWidth="1"/>
    <col min="7" max="7" width="16.75" style="101" customWidth="1"/>
    <col min="8" max="8" width="13" style="101" customWidth="1"/>
    <col min="9" max="9" width="10.875" style="101" customWidth="1"/>
    <col min="10" max="10" width="11" style="101" customWidth="1"/>
    <col min="11" max="11" width="9.25" style="101" bestFit="1" customWidth="1"/>
    <col min="12" max="12" width="9.875" style="101" bestFit="1" customWidth="1"/>
    <col min="13" max="13" width="9.125" style="101"/>
    <col min="14" max="14" width="11.125" style="101" customWidth="1"/>
    <col min="15" max="15" width="9.125" style="101"/>
    <col min="16" max="16" width="9.25" style="101" bestFit="1" customWidth="1"/>
    <col min="17" max="17" width="9.125" style="101"/>
    <col min="18" max="18" width="14.75" style="101" customWidth="1"/>
    <col min="19" max="19" width="9.625" style="101" bestFit="1" customWidth="1"/>
    <col min="20" max="16384" width="9.125" style="101"/>
  </cols>
  <sheetData>
    <row r="4" spans="1:18">
      <c r="A4" s="263" t="s">
        <v>273</v>
      </c>
    </row>
    <row r="5" spans="1:18" ht="14.95" customHeight="1">
      <c r="D5" s="409" t="s">
        <v>107</v>
      </c>
      <c r="E5" s="409"/>
      <c r="F5" s="409"/>
      <c r="G5" s="409"/>
      <c r="H5" s="409"/>
      <c r="I5" s="409"/>
      <c r="J5" s="104"/>
      <c r="K5" s="104"/>
      <c r="L5" s="104"/>
      <c r="M5" s="104"/>
      <c r="N5" s="104"/>
      <c r="O5" s="104"/>
      <c r="P5" s="104"/>
      <c r="Q5" s="48"/>
      <c r="R5" s="48"/>
    </row>
    <row r="6" spans="1:18" ht="14.95" thickBot="1">
      <c r="A6" s="291" t="s">
        <v>289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135"/>
      <c r="R6" s="135"/>
    </row>
    <row r="7" spans="1:18" ht="27.7" customHeight="1" thickTop="1" thickBot="1">
      <c r="A7" s="136" t="s">
        <v>1</v>
      </c>
      <c r="B7" s="137" t="s">
        <v>63</v>
      </c>
      <c r="C7" s="137" t="s">
        <v>84</v>
      </c>
      <c r="D7" s="137" t="s">
        <v>2</v>
      </c>
      <c r="E7" s="137" t="s">
        <v>3</v>
      </c>
      <c r="F7" s="137" t="s">
        <v>4</v>
      </c>
      <c r="G7" s="137" t="s">
        <v>5</v>
      </c>
      <c r="H7" s="139" t="s">
        <v>6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</row>
    <row r="8" spans="1:18" ht="15.65" thickTop="1" thickBot="1">
      <c r="A8" s="136"/>
      <c r="B8" s="137"/>
      <c r="C8" s="137"/>
      <c r="D8" s="137"/>
      <c r="E8" s="138"/>
      <c r="F8" s="137"/>
      <c r="G8" s="137"/>
      <c r="H8" s="140" t="s">
        <v>7</v>
      </c>
      <c r="I8" s="140" t="s">
        <v>8</v>
      </c>
      <c r="J8" s="140" t="s">
        <v>9</v>
      </c>
      <c r="K8" s="140" t="s">
        <v>10</v>
      </c>
      <c r="L8" s="140" t="s">
        <v>11</v>
      </c>
      <c r="M8" s="140" t="s">
        <v>12</v>
      </c>
      <c r="N8" s="140" t="s">
        <v>13</v>
      </c>
      <c r="O8" s="140" t="s">
        <v>14</v>
      </c>
      <c r="P8" s="140" t="s">
        <v>15</v>
      </c>
      <c r="Q8" s="140"/>
      <c r="R8" s="141" t="s">
        <v>16</v>
      </c>
    </row>
    <row r="9" spans="1:18" ht="50.95" customHeight="1" thickTop="1" thickBot="1">
      <c r="A9" s="142">
        <v>29</v>
      </c>
      <c r="B9" s="261" t="s">
        <v>208</v>
      </c>
      <c r="C9" s="143" t="s">
        <v>209</v>
      </c>
      <c r="D9" s="143">
        <v>1</v>
      </c>
      <c r="E9" s="148" t="s">
        <v>28</v>
      </c>
      <c r="F9" s="144" t="s">
        <v>17</v>
      </c>
      <c r="G9" s="143"/>
      <c r="H9" s="145" t="s">
        <v>108</v>
      </c>
      <c r="I9" s="145" t="s">
        <v>109</v>
      </c>
      <c r="J9" s="145" t="s">
        <v>20</v>
      </c>
      <c r="K9" s="145" t="s">
        <v>110</v>
      </c>
      <c r="L9" s="145" t="s">
        <v>111</v>
      </c>
      <c r="M9" s="145" t="s">
        <v>112</v>
      </c>
      <c r="N9" s="145" t="s">
        <v>113</v>
      </c>
      <c r="O9" s="145" t="s">
        <v>114</v>
      </c>
      <c r="P9" s="145" t="s">
        <v>26</v>
      </c>
      <c r="Q9" s="145"/>
      <c r="R9" s="146" t="s">
        <v>16</v>
      </c>
    </row>
    <row r="10" spans="1:18" ht="23.3" customHeight="1" thickTop="1" thickBot="1">
      <c r="A10" s="207">
        <v>29</v>
      </c>
      <c r="B10" s="262" t="s">
        <v>208</v>
      </c>
      <c r="C10" s="208" t="s">
        <v>209</v>
      </c>
      <c r="D10" s="110" t="s">
        <v>27</v>
      </c>
      <c r="E10" s="148" t="s">
        <v>28</v>
      </c>
      <c r="F10" s="110">
        <v>2025</v>
      </c>
      <c r="G10" s="111" t="s">
        <v>29</v>
      </c>
      <c r="H10" s="112"/>
      <c r="I10" s="112">
        <v>5880000</v>
      </c>
      <c r="J10" s="112">
        <v>320000000</v>
      </c>
      <c r="K10" s="112">
        <v>44800000</v>
      </c>
      <c r="L10" s="112">
        <v>60400000</v>
      </c>
      <c r="M10" s="112"/>
      <c r="N10" s="112"/>
      <c r="O10" s="112"/>
      <c r="P10" s="112">
        <v>240000</v>
      </c>
      <c r="Q10" s="112"/>
      <c r="R10" s="113">
        <f>SUM(I10:Q10)</f>
        <v>431320000</v>
      </c>
    </row>
    <row r="11" spans="1:18" ht="18" customHeight="1" thickTop="1" thickBot="1">
      <c r="A11" s="207">
        <v>29</v>
      </c>
      <c r="B11" s="262" t="s">
        <v>208</v>
      </c>
      <c r="C11" s="208" t="s">
        <v>209</v>
      </c>
      <c r="D11" s="110" t="s">
        <v>27</v>
      </c>
      <c r="E11" s="148" t="s">
        <v>28</v>
      </c>
      <c r="F11" s="110">
        <v>2025</v>
      </c>
      <c r="G11" s="111" t="s">
        <v>30</v>
      </c>
      <c r="H11" s="112"/>
      <c r="I11" s="112">
        <f>'Aneksi nr.1.1 (2)'!I9</f>
        <v>4421200</v>
      </c>
      <c r="J11" s="112">
        <f>'Aneksi nr.1.1 (2)'!J9</f>
        <v>292123195</v>
      </c>
      <c r="K11" s="112">
        <f>'Aneksi nr.1.1 (2)'!K9</f>
        <v>34791346</v>
      </c>
      <c r="L11" s="112">
        <f>'Aneksi nr.1.1 (2)'!L9</f>
        <v>48400000</v>
      </c>
      <c r="M11" s="112">
        <f>'Aneksi nr.1.1 (2)'!M9</f>
        <v>0</v>
      </c>
      <c r="N11" s="112">
        <f>'Aneksi nr.1.1 (2)'!N9</f>
        <v>0</v>
      </c>
      <c r="O11" s="112">
        <f>'Aneksi nr.1.1 (2)'!O9</f>
        <v>0</v>
      </c>
      <c r="P11" s="112">
        <f>'Aneksi nr.1.1 (2)'!P9</f>
        <v>716700</v>
      </c>
      <c r="Q11" s="112"/>
      <c r="R11" s="113">
        <f t="shared" ref="R11:R18" si="0">SUM(I11:Q11)</f>
        <v>380452441</v>
      </c>
    </row>
    <row r="12" spans="1:18" ht="24.8" customHeight="1" thickTop="1" thickBot="1">
      <c r="A12" s="207">
        <v>29</v>
      </c>
      <c r="B12" s="262" t="s">
        <v>208</v>
      </c>
      <c r="C12" s="208" t="s">
        <v>209</v>
      </c>
      <c r="D12" s="110" t="s">
        <v>27</v>
      </c>
      <c r="E12" s="148" t="s">
        <v>28</v>
      </c>
      <c r="F12" s="110">
        <v>2025</v>
      </c>
      <c r="G12" s="111" t="s">
        <v>31</v>
      </c>
      <c r="H12" s="112"/>
      <c r="I12" s="112">
        <f>'Aneksi nr.1.1 (2)'!I10</f>
        <v>4421200</v>
      </c>
      <c r="J12" s="112">
        <f>'Aneksi nr.1.1 (2)'!J10</f>
        <v>292123195</v>
      </c>
      <c r="K12" s="112">
        <f>'Aneksi nr.1.1 (2)'!K10</f>
        <v>34791346</v>
      </c>
      <c r="L12" s="112">
        <f>'Aneksi nr.1.1 (2)'!L10</f>
        <v>48400000</v>
      </c>
      <c r="M12" s="112">
        <f>'Aneksi nr.1.1 (2)'!M10</f>
        <v>0</v>
      </c>
      <c r="N12" s="112">
        <f>'Aneksi nr.1.1 (2)'!N10</f>
        <v>0</v>
      </c>
      <c r="O12" s="112">
        <f>'Aneksi nr.1.1 (2)'!O10</f>
        <v>0</v>
      </c>
      <c r="P12" s="112">
        <f>'Aneksi nr.1.1 (2)'!P10</f>
        <v>652502</v>
      </c>
      <c r="Q12" s="112"/>
      <c r="R12" s="113">
        <f t="shared" si="0"/>
        <v>380388243</v>
      </c>
    </row>
    <row r="13" spans="1:18" ht="22.75" customHeight="1" thickTop="1" thickBot="1">
      <c r="A13" s="207">
        <v>29</v>
      </c>
      <c r="B13" s="262" t="s">
        <v>208</v>
      </c>
      <c r="C13" s="208" t="s">
        <v>209</v>
      </c>
      <c r="D13" s="110" t="s">
        <v>27</v>
      </c>
      <c r="E13" s="148" t="s">
        <v>28</v>
      </c>
      <c r="F13" s="110">
        <v>2025</v>
      </c>
      <c r="G13" s="111" t="s">
        <v>32</v>
      </c>
      <c r="H13" s="112"/>
      <c r="I13" s="112">
        <v>0</v>
      </c>
      <c r="J13" s="112">
        <v>0</v>
      </c>
      <c r="K13" s="112">
        <v>0</v>
      </c>
      <c r="L13" s="112">
        <v>0</v>
      </c>
      <c r="M13" s="112"/>
      <c r="N13" s="112"/>
      <c r="O13" s="112"/>
      <c r="P13" s="112">
        <v>0</v>
      </c>
      <c r="Q13" s="112"/>
      <c r="R13" s="113">
        <f t="shared" si="0"/>
        <v>0</v>
      </c>
    </row>
    <row r="14" spans="1:18" ht="15.8" customHeight="1" thickTop="1" thickBot="1">
      <c r="A14" s="207">
        <v>29</v>
      </c>
      <c r="B14" s="262" t="s">
        <v>208</v>
      </c>
      <c r="C14" s="208" t="s">
        <v>209</v>
      </c>
      <c r="D14" s="110" t="s">
        <v>27</v>
      </c>
      <c r="E14" s="148" t="s">
        <v>16</v>
      </c>
      <c r="F14" s="110">
        <v>2025</v>
      </c>
      <c r="G14" s="111" t="s">
        <v>29</v>
      </c>
      <c r="H14" s="112"/>
      <c r="I14" s="112">
        <f>I10</f>
        <v>5880000</v>
      </c>
      <c r="J14" s="112">
        <f t="shared" ref="J14:L16" si="1">J10</f>
        <v>320000000</v>
      </c>
      <c r="K14" s="112">
        <f t="shared" si="1"/>
        <v>44800000</v>
      </c>
      <c r="L14" s="112">
        <f t="shared" si="1"/>
        <v>60400000</v>
      </c>
      <c r="M14" s="112"/>
      <c r="N14" s="112"/>
      <c r="O14" s="112"/>
      <c r="P14" s="112">
        <f>SUM(P10)</f>
        <v>240000</v>
      </c>
      <c r="Q14" s="112"/>
      <c r="R14" s="113">
        <f t="shared" si="0"/>
        <v>431320000</v>
      </c>
    </row>
    <row r="15" spans="1:18" ht="12.75" customHeight="1" thickTop="1" thickBot="1">
      <c r="A15" s="207">
        <v>29</v>
      </c>
      <c r="B15" s="262" t="s">
        <v>208</v>
      </c>
      <c r="C15" s="208" t="s">
        <v>209</v>
      </c>
      <c r="D15" s="110" t="s">
        <v>27</v>
      </c>
      <c r="E15" s="148" t="s">
        <v>16</v>
      </c>
      <c r="F15" s="110">
        <v>2025</v>
      </c>
      <c r="G15" s="111" t="s">
        <v>30</v>
      </c>
      <c r="H15" s="112"/>
      <c r="I15" s="112">
        <f t="shared" ref="I15:I16" si="2">I11</f>
        <v>4421200</v>
      </c>
      <c r="J15" s="112">
        <f t="shared" si="1"/>
        <v>292123195</v>
      </c>
      <c r="K15" s="112">
        <f t="shared" si="1"/>
        <v>34791346</v>
      </c>
      <c r="L15" s="112">
        <f t="shared" si="1"/>
        <v>48400000</v>
      </c>
      <c r="M15" s="112"/>
      <c r="N15" s="112"/>
      <c r="O15" s="112"/>
      <c r="P15" s="112">
        <f>SUM(P11)</f>
        <v>716700</v>
      </c>
      <c r="Q15" s="112"/>
      <c r="R15" s="113">
        <f t="shared" si="0"/>
        <v>380452441</v>
      </c>
    </row>
    <row r="16" spans="1:18" ht="16.5" customHeight="1" thickTop="1" thickBot="1">
      <c r="A16" s="207">
        <v>29</v>
      </c>
      <c r="B16" s="262" t="s">
        <v>208</v>
      </c>
      <c r="C16" s="208" t="s">
        <v>209</v>
      </c>
      <c r="D16" s="110" t="s">
        <v>27</v>
      </c>
      <c r="E16" s="148" t="s">
        <v>16</v>
      </c>
      <c r="F16" s="110">
        <v>2025</v>
      </c>
      <c r="G16" s="111" t="s">
        <v>31</v>
      </c>
      <c r="H16" s="112"/>
      <c r="I16" s="112">
        <f t="shared" si="2"/>
        <v>4421200</v>
      </c>
      <c r="J16" s="112">
        <f t="shared" si="1"/>
        <v>292123195</v>
      </c>
      <c r="K16" s="112">
        <f t="shared" si="1"/>
        <v>34791346</v>
      </c>
      <c r="L16" s="112">
        <f t="shared" si="1"/>
        <v>48400000</v>
      </c>
      <c r="M16" s="112"/>
      <c r="N16" s="112"/>
      <c r="O16" s="112"/>
      <c r="P16" s="112">
        <f>P12</f>
        <v>652502</v>
      </c>
      <c r="Q16" s="112"/>
      <c r="R16" s="113">
        <f t="shared" si="0"/>
        <v>380388243</v>
      </c>
    </row>
    <row r="17" spans="1:18" ht="13.75" customHeight="1" thickTop="1">
      <c r="A17" s="207">
        <v>29</v>
      </c>
      <c r="B17" s="262" t="s">
        <v>208</v>
      </c>
      <c r="C17" s="208" t="s">
        <v>209</v>
      </c>
      <c r="D17" s="110" t="s">
        <v>27</v>
      </c>
      <c r="E17" s="148" t="s">
        <v>16</v>
      </c>
      <c r="F17" s="110">
        <v>2025</v>
      </c>
      <c r="G17" s="111" t="s">
        <v>32</v>
      </c>
      <c r="H17" s="112"/>
      <c r="I17" s="112">
        <v>0</v>
      </c>
      <c r="J17" s="112">
        <v>0</v>
      </c>
      <c r="K17" s="112">
        <v>0</v>
      </c>
      <c r="L17" s="112">
        <v>0</v>
      </c>
      <c r="M17" s="112"/>
      <c r="N17" s="112"/>
      <c r="O17" s="112"/>
      <c r="P17" s="112">
        <v>0</v>
      </c>
      <c r="Q17" s="112"/>
      <c r="R17" s="113">
        <f t="shared" si="0"/>
        <v>0</v>
      </c>
    </row>
    <row r="18" spans="1:18">
      <c r="A18" s="109"/>
      <c r="B18" s="147"/>
      <c r="C18" s="111" t="s">
        <v>33</v>
      </c>
      <c r="D18" s="110"/>
      <c r="E18" s="148"/>
      <c r="F18" s="110">
        <v>2025</v>
      </c>
      <c r="G18" s="111"/>
      <c r="H18" s="112"/>
      <c r="I18" s="112">
        <f>SUM(I15-I16)</f>
        <v>0</v>
      </c>
      <c r="J18" s="112">
        <f>SUM(J15-J16)</f>
        <v>0</v>
      </c>
      <c r="K18" s="112">
        <f t="shared" ref="K18:P18" si="3">SUM(K15-K16)</f>
        <v>0</v>
      </c>
      <c r="L18" s="112">
        <f t="shared" si="3"/>
        <v>0</v>
      </c>
      <c r="M18" s="112">
        <f t="shared" si="3"/>
        <v>0</v>
      </c>
      <c r="N18" s="112">
        <f t="shared" si="3"/>
        <v>0</v>
      </c>
      <c r="O18" s="112">
        <f t="shared" si="3"/>
        <v>0</v>
      </c>
      <c r="P18" s="112">
        <f t="shared" si="3"/>
        <v>64198</v>
      </c>
      <c r="Q18" s="112"/>
      <c r="R18" s="113">
        <f t="shared" si="0"/>
        <v>64198</v>
      </c>
    </row>
    <row r="19" spans="1:18">
      <c r="A19" s="109"/>
      <c r="B19" s="147"/>
      <c r="C19" s="111" t="s">
        <v>34</v>
      </c>
      <c r="D19" s="110"/>
      <c r="E19" s="148"/>
      <c r="F19" s="110">
        <v>2025</v>
      </c>
      <c r="G19" s="111"/>
      <c r="H19" s="112"/>
      <c r="I19" s="114">
        <f>SUM(I16/I15)</f>
        <v>1</v>
      </c>
      <c r="J19" s="114">
        <f>SUM(J16/J15)</f>
        <v>1</v>
      </c>
      <c r="K19" s="114">
        <f t="shared" ref="K19:L19" si="4">SUM(K16/K15)</f>
        <v>1</v>
      </c>
      <c r="L19" s="114">
        <f t="shared" si="4"/>
        <v>1</v>
      </c>
      <c r="M19" s="114"/>
      <c r="N19" s="114"/>
      <c r="O19" s="114"/>
      <c r="P19" s="114">
        <v>0</v>
      </c>
      <c r="Q19" s="112"/>
      <c r="R19" s="115">
        <f>SUM(R16/R15)</f>
        <v>0.99983125880377777</v>
      </c>
    </row>
    <row r="20" spans="1:18">
      <c r="A20" s="192" t="s">
        <v>207</v>
      </c>
      <c r="B20" s="193" t="s">
        <v>208</v>
      </c>
      <c r="C20" s="195" t="s">
        <v>222</v>
      </c>
      <c r="D20" s="147" t="s">
        <v>220</v>
      </c>
      <c r="E20" s="193"/>
      <c r="F20" s="110">
        <v>2025</v>
      </c>
      <c r="G20" s="111" t="s">
        <v>31</v>
      </c>
      <c r="H20" s="112"/>
      <c r="I20" s="114"/>
      <c r="J20" s="114"/>
      <c r="K20" s="114"/>
      <c r="L20" s="114"/>
      <c r="M20" s="114"/>
      <c r="N20" s="114"/>
      <c r="O20" s="114"/>
      <c r="P20" s="114"/>
      <c r="Q20" s="112"/>
      <c r="R20" s="115"/>
    </row>
    <row r="21" spans="1:18">
      <c r="A21" s="49"/>
      <c r="B21" s="4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18">
      <c r="A22" s="49"/>
      <c r="B22" s="4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ht="14.95" customHeight="1">
      <c r="A23" s="48"/>
      <c r="B23" s="48"/>
      <c r="C23" s="380" t="s">
        <v>205</v>
      </c>
      <c r="D23" s="116" t="s">
        <v>35</v>
      </c>
      <c r="E23" s="410" t="s">
        <v>278</v>
      </c>
      <c r="F23" s="410"/>
      <c r="G23" s="382" t="s">
        <v>204</v>
      </c>
      <c r="H23" s="133" t="s">
        <v>35</v>
      </c>
      <c r="I23" s="405" t="s">
        <v>277</v>
      </c>
      <c r="J23" s="405"/>
      <c r="K23" s="405"/>
      <c r="L23" s="405"/>
      <c r="M23" s="405"/>
      <c r="N23" s="48"/>
      <c r="O23" s="48"/>
      <c r="P23" s="48"/>
      <c r="Q23" s="48"/>
      <c r="R23" s="48"/>
    </row>
    <row r="24" spans="1:18" ht="22.75" customHeight="1">
      <c r="A24" s="48"/>
      <c r="B24" s="48"/>
      <c r="C24" s="380"/>
      <c r="D24" s="116" t="s">
        <v>36</v>
      </c>
      <c r="E24" s="384"/>
      <c r="F24" s="384"/>
      <c r="G24" s="382"/>
      <c r="H24" s="133" t="s">
        <v>36</v>
      </c>
      <c r="I24" s="405"/>
      <c r="J24" s="405"/>
      <c r="K24" s="405"/>
      <c r="L24" s="405"/>
      <c r="M24" s="405"/>
      <c r="N24" s="48"/>
      <c r="O24" s="48"/>
      <c r="P24" s="48"/>
      <c r="Q24" s="48"/>
      <c r="R24" s="48"/>
    </row>
    <row r="25" spans="1:18" ht="13.75" customHeight="1">
      <c r="A25" s="48"/>
      <c r="B25" s="48"/>
      <c r="C25" s="380"/>
      <c r="D25" s="116" t="s">
        <v>37</v>
      </c>
      <c r="E25" s="411" t="s">
        <v>293</v>
      </c>
      <c r="F25" s="411"/>
      <c r="G25" s="382"/>
      <c r="H25" s="133" t="s">
        <v>37</v>
      </c>
      <c r="I25" s="405" t="s">
        <v>293</v>
      </c>
      <c r="J25" s="405"/>
      <c r="K25" s="405"/>
      <c r="L25" s="405"/>
      <c r="M25" s="405"/>
      <c r="N25" s="48"/>
      <c r="O25" s="48"/>
      <c r="P25" s="48"/>
      <c r="Q25" s="48"/>
      <c r="R25" s="48"/>
    </row>
  </sheetData>
  <mergeCells count="10">
    <mergeCell ref="D5:I5"/>
    <mergeCell ref="C23:C25"/>
    <mergeCell ref="G23:G25"/>
    <mergeCell ref="E23:F23"/>
    <mergeCell ref="E24:F24"/>
    <mergeCell ref="E25:F25"/>
    <mergeCell ref="I23:M23"/>
    <mergeCell ref="I24:M24"/>
    <mergeCell ref="I25:M25"/>
    <mergeCell ref="A6:P6"/>
  </mergeCells>
  <printOptions horizontalCentered="1"/>
  <pageMargins left="0.2" right="0.2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/>
  </sheetPr>
  <dimension ref="A1:S34"/>
  <sheetViews>
    <sheetView topLeftCell="E5" workbookViewId="0">
      <selection activeCell="B1" sqref="B1:S30"/>
    </sheetView>
  </sheetViews>
  <sheetFormatPr defaultColWidth="9.125" defaultRowHeight="14.3"/>
  <cols>
    <col min="1" max="1" width="3.25" style="50" customWidth="1"/>
    <col min="2" max="2" width="15" style="50" customWidth="1"/>
    <col min="3" max="3" width="46.75" style="50" customWidth="1"/>
    <col min="4" max="4" width="15.625" style="50" customWidth="1"/>
    <col min="5" max="5" width="7.875" style="50" customWidth="1"/>
    <col min="6" max="6" width="16.125" style="50" customWidth="1"/>
    <col min="7" max="7" width="9.25" style="50" customWidth="1"/>
    <col min="8" max="8" width="11" style="50" customWidth="1"/>
    <col min="9" max="9" width="16.125" style="50" customWidth="1"/>
    <col min="10" max="10" width="13.75" style="50" customWidth="1"/>
    <col min="11" max="11" width="11" style="50" customWidth="1"/>
    <col min="12" max="13" width="16.125" style="50" customWidth="1"/>
    <col min="14" max="14" width="9.375" style="50" customWidth="1"/>
    <col min="15" max="15" width="10.25" style="50" customWidth="1"/>
    <col min="16" max="16" width="11.375" style="50" customWidth="1"/>
    <col min="17" max="17" width="8.75" style="50" customWidth="1"/>
    <col min="18" max="18" width="12.375" style="50" customWidth="1"/>
    <col min="19" max="19" width="11.375" style="50" customWidth="1"/>
    <col min="20" max="16384" width="9.125" style="50"/>
  </cols>
  <sheetData>
    <row r="1" spans="1:19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>
      <c r="A2" s="48"/>
      <c r="B2" s="290" t="s">
        <v>115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</row>
    <row r="3" spans="1:19">
      <c r="A3" s="48"/>
      <c r="B3" s="420" t="s">
        <v>285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19" ht="14.95" thickBot="1">
      <c r="A4" s="49"/>
      <c r="B4" s="397" t="s">
        <v>40</v>
      </c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</row>
    <row r="5" spans="1:19" ht="14.95" thickTop="1">
      <c r="A5" s="48"/>
      <c r="B5" s="149" t="s">
        <v>87</v>
      </c>
      <c r="C5" s="421" t="s">
        <v>273</v>
      </c>
      <c r="D5" s="421"/>
      <c r="E5" s="421"/>
      <c r="F5" s="150" t="s">
        <v>42</v>
      </c>
      <c r="G5" s="422">
        <v>29</v>
      </c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>
      <c r="A6" s="48"/>
      <c r="B6" s="151" t="s">
        <v>284</v>
      </c>
      <c r="C6" s="414" t="s">
        <v>274</v>
      </c>
      <c r="D6" s="414"/>
      <c r="E6" s="414"/>
      <c r="F6" s="152" t="s">
        <v>88</v>
      </c>
      <c r="G6" s="415" t="s">
        <v>208</v>
      </c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>
      <c r="A7" s="48"/>
      <c r="B7" s="417" t="s">
        <v>116</v>
      </c>
      <c r="C7" s="418" t="s">
        <v>117</v>
      </c>
      <c r="D7" s="419" t="s">
        <v>118</v>
      </c>
      <c r="E7" s="394" t="s">
        <v>90</v>
      </c>
      <c r="F7" s="394"/>
      <c r="G7" s="394"/>
      <c r="H7" s="394" t="s">
        <v>119</v>
      </c>
      <c r="I7" s="394"/>
      <c r="J7" s="394"/>
      <c r="K7" s="394" t="s">
        <v>119</v>
      </c>
      <c r="L7" s="394"/>
      <c r="M7" s="394"/>
      <c r="N7" s="394" t="s">
        <v>119</v>
      </c>
      <c r="O7" s="394"/>
      <c r="P7" s="394"/>
      <c r="Q7" s="416" t="s">
        <v>120</v>
      </c>
      <c r="R7" s="416"/>
      <c r="S7" s="416"/>
    </row>
    <row r="8" spans="1:19" ht="44.15">
      <c r="A8" s="48"/>
      <c r="B8" s="417"/>
      <c r="C8" s="418"/>
      <c r="D8" s="419"/>
      <c r="E8" s="53" t="s">
        <v>121</v>
      </c>
      <c r="F8" s="153" t="s">
        <v>122</v>
      </c>
      <c r="G8" s="56" t="s">
        <v>123</v>
      </c>
      <c r="H8" s="55" t="s">
        <v>124</v>
      </c>
      <c r="I8" s="153" t="s">
        <v>125</v>
      </c>
      <c r="J8" s="154" t="s">
        <v>126</v>
      </c>
      <c r="K8" s="55" t="s">
        <v>127</v>
      </c>
      <c r="L8" s="153" t="s">
        <v>128</v>
      </c>
      <c r="M8" s="154" t="s">
        <v>129</v>
      </c>
      <c r="N8" s="55" t="s">
        <v>130</v>
      </c>
      <c r="O8" s="153" t="s">
        <v>131</v>
      </c>
      <c r="P8" s="154" t="s">
        <v>132</v>
      </c>
      <c r="Q8" s="55" t="s">
        <v>133</v>
      </c>
      <c r="R8" s="153" t="s">
        <v>134</v>
      </c>
      <c r="S8" s="155" t="s">
        <v>135</v>
      </c>
    </row>
    <row r="9" spans="1:19" ht="14.95" thickBot="1">
      <c r="A9" s="48"/>
      <c r="B9" s="156"/>
      <c r="C9" s="58"/>
      <c r="D9" s="58"/>
      <c r="E9" s="58" t="s">
        <v>51</v>
      </c>
      <c r="F9" s="58" t="s">
        <v>52</v>
      </c>
      <c r="G9" s="58" t="s">
        <v>53</v>
      </c>
      <c r="H9" s="58" t="s">
        <v>54</v>
      </c>
      <c r="I9" s="58" t="s">
        <v>55</v>
      </c>
      <c r="J9" s="58" t="s">
        <v>56</v>
      </c>
      <c r="K9" s="58" t="s">
        <v>136</v>
      </c>
      <c r="L9" s="58" t="s">
        <v>58</v>
      </c>
      <c r="M9" s="58" t="s">
        <v>59</v>
      </c>
      <c r="N9" s="58" t="s">
        <v>137</v>
      </c>
      <c r="O9" s="58" t="s">
        <v>138</v>
      </c>
      <c r="P9" s="58" t="s">
        <v>139</v>
      </c>
      <c r="Q9" s="58" t="s">
        <v>140</v>
      </c>
      <c r="R9" s="58" t="s">
        <v>141</v>
      </c>
      <c r="S9" s="59" t="s">
        <v>142</v>
      </c>
    </row>
    <row r="10" spans="1:19" ht="14.95" thickTop="1">
      <c r="A10" s="48"/>
      <c r="B10" s="412" t="s">
        <v>143</v>
      </c>
      <c r="C10" s="412"/>
      <c r="D10" s="216"/>
      <c r="E10" s="217"/>
      <c r="F10" s="216"/>
      <c r="G10" s="217"/>
      <c r="H10" s="216"/>
      <c r="I10" s="217"/>
      <c r="J10" s="66"/>
      <c r="K10" s="216"/>
      <c r="L10" s="217"/>
      <c r="M10" s="213"/>
      <c r="N10" s="225"/>
      <c r="O10" s="214"/>
      <c r="P10" s="66"/>
      <c r="Q10" s="216"/>
      <c r="R10" s="217"/>
      <c r="S10" s="215"/>
    </row>
    <row r="11" spans="1:19">
      <c r="A11" s="48"/>
      <c r="B11" s="109" t="s">
        <v>230</v>
      </c>
      <c r="C11" s="226" t="s">
        <v>231</v>
      </c>
      <c r="D11" s="227" t="s">
        <v>232</v>
      </c>
      <c r="E11" s="227">
        <v>7639</v>
      </c>
      <c r="F11" s="227">
        <v>382810164</v>
      </c>
      <c r="G11" s="227">
        <f>F11/E11</f>
        <v>50112.601649430551</v>
      </c>
      <c r="H11" s="227">
        <v>8000</v>
      </c>
      <c r="I11" s="283">
        <f>'Aneksi nr.2'!F36</f>
        <v>425440000</v>
      </c>
      <c r="J11" s="227">
        <f>I11/H11</f>
        <v>53180</v>
      </c>
      <c r="K11" s="227">
        <v>8000</v>
      </c>
      <c r="L11" s="283">
        <f>'Aneksi nr.2'!H36</f>
        <v>376031241</v>
      </c>
      <c r="M11" s="251">
        <f>L11/K11</f>
        <v>47003.905124999997</v>
      </c>
      <c r="N11" s="285">
        <v>6876</v>
      </c>
      <c r="O11" s="282">
        <f>'Aneksi nr.2'!K36</f>
        <v>375967043</v>
      </c>
      <c r="P11" s="227">
        <f>O11/N11</f>
        <v>54678.162158231527</v>
      </c>
      <c r="Q11" s="227">
        <f>P11-G11</f>
        <v>4565.5605088009761</v>
      </c>
      <c r="R11" s="227">
        <f>P11-J11</f>
        <v>1498.1621582315274</v>
      </c>
      <c r="S11" s="224">
        <f>P11-M11</f>
        <v>7674.2570332315299</v>
      </c>
    </row>
    <row r="12" spans="1:19">
      <c r="A12" s="48"/>
      <c r="B12" s="109" t="s">
        <v>233</v>
      </c>
      <c r="C12" s="226" t="s">
        <v>234</v>
      </c>
      <c r="D12" s="227" t="s">
        <v>235</v>
      </c>
      <c r="E12" s="227"/>
      <c r="F12" s="227"/>
      <c r="G12" s="227" t="e">
        <f t="shared" ref="G12:G16" si="0">F12/E12</f>
        <v>#DIV/0!</v>
      </c>
      <c r="H12" s="227"/>
      <c r="I12" s="227"/>
      <c r="J12" s="227" t="e">
        <f t="shared" ref="J12:J16" si="1">I12/H12</f>
        <v>#DIV/0!</v>
      </c>
      <c r="K12" s="227"/>
      <c r="L12" s="227"/>
      <c r="M12" s="227" t="e">
        <f t="shared" ref="M12:M16" si="2">L12/K12</f>
        <v>#DIV/0!</v>
      </c>
      <c r="N12" s="227"/>
      <c r="O12" s="227"/>
      <c r="P12" s="227" t="e">
        <f t="shared" ref="P12:P16" si="3">O12/N12</f>
        <v>#DIV/0!</v>
      </c>
      <c r="Q12" s="227" t="e">
        <f t="shared" ref="Q12:Q16" si="4">P12-G12</f>
        <v>#DIV/0!</v>
      </c>
      <c r="R12" s="227" t="e">
        <f t="shared" ref="R12:R16" si="5">P12-J12</f>
        <v>#DIV/0!</v>
      </c>
      <c r="S12" s="224" t="e">
        <f t="shared" ref="S12:S16" si="6">P12-M12</f>
        <v>#DIV/0!</v>
      </c>
    </row>
    <row r="13" spans="1:19">
      <c r="A13" s="48"/>
      <c r="B13" s="109" t="s">
        <v>236</v>
      </c>
      <c r="C13" s="226" t="s">
        <v>237</v>
      </c>
      <c r="D13" s="227" t="s">
        <v>238</v>
      </c>
      <c r="E13" s="227"/>
      <c r="F13" s="227"/>
      <c r="G13" s="227" t="e">
        <f t="shared" si="0"/>
        <v>#DIV/0!</v>
      </c>
      <c r="H13" s="227"/>
      <c r="I13" s="227"/>
      <c r="J13" s="227" t="e">
        <f t="shared" si="1"/>
        <v>#DIV/0!</v>
      </c>
      <c r="K13" s="227"/>
      <c r="L13" s="227"/>
      <c r="M13" s="227" t="e">
        <f t="shared" si="2"/>
        <v>#DIV/0!</v>
      </c>
      <c r="N13" s="227"/>
      <c r="O13" s="227"/>
      <c r="P13" s="227" t="e">
        <f t="shared" si="3"/>
        <v>#DIV/0!</v>
      </c>
      <c r="Q13" s="227" t="e">
        <f t="shared" si="4"/>
        <v>#DIV/0!</v>
      </c>
      <c r="R13" s="227" t="e">
        <f t="shared" si="5"/>
        <v>#DIV/0!</v>
      </c>
      <c r="S13" s="224" t="e">
        <f t="shared" si="6"/>
        <v>#DIV/0!</v>
      </c>
    </row>
    <row r="14" spans="1:19">
      <c r="A14" s="48"/>
      <c r="B14" s="109" t="s">
        <v>239</v>
      </c>
      <c r="C14" s="226" t="s">
        <v>240</v>
      </c>
      <c r="D14" s="227" t="s">
        <v>238</v>
      </c>
      <c r="E14" s="227"/>
      <c r="F14" s="227"/>
      <c r="G14" s="227" t="e">
        <f t="shared" si="0"/>
        <v>#DIV/0!</v>
      </c>
      <c r="H14" s="227"/>
      <c r="I14" s="227"/>
      <c r="J14" s="227" t="e">
        <f t="shared" si="1"/>
        <v>#DIV/0!</v>
      </c>
      <c r="K14" s="227"/>
      <c r="L14" s="227"/>
      <c r="M14" s="227" t="e">
        <f t="shared" si="2"/>
        <v>#DIV/0!</v>
      </c>
      <c r="N14" s="227"/>
      <c r="O14" s="227"/>
      <c r="P14" s="227" t="e">
        <f t="shared" si="3"/>
        <v>#DIV/0!</v>
      </c>
      <c r="Q14" s="227" t="e">
        <f t="shared" si="4"/>
        <v>#DIV/0!</v>
      </c>
      <c r="R14" s="227" t="e">
        <f t="shared" si="5"/>
        <v>#DIV/0!</v>
      </c>
      <c r="S14" s="224" t="e">
        <f t="shared" si="6"/>
        <v>#DIV/0!</v>
      </c>
    </row>
    <row r="15" spans="1:19">
      <c r="A15" s="48"/>
      <c r="B15" s="109" t="s">
        <v>241</v>
      </c>
      <c r="C15" s="226" t="s">
        <v>242</v>
      </c>
      <c r="D15" s="227" t="s">
        <v>267</v>
      </c>
      <c r="E15" s="227">
        <v>1</v>
      </c>
      <c r="F15" s="227">
        <v>2822108</v>
      </c>
      <c r="G15" s="227">
        <f t="shared" si="0"/>
        <v>2822108</v>
      </c>
      <c r="H15" s="227">
        <v>1</v>
      </c>
      <c r="I15" s="227"/>
      <c r="J15" s="227">
        <f t="shared" si="1"/>
        <v>0</v>
      </c>
      <c r="K15" s="227">
        <v>1</v>
      </c>
      <c r="L15" s="227"/>
      <c r="M15" s="227">
        <f t="shared" si="2"/>
        <v>0</v>
      </c>
      <c r="N15" s="227"/>
      <c r="O15" s="227"/>
      <c r="P15" s="227" t="e">
        <f t="shared" si="3"/>
        <v>#DIV/0!</v>
      </c>
      <c r="Q15" s="227" t="e">
        <f t="shared" si="4"/>
        <v>#DIV/0!</v>
      </c>
      <c r="R15" s="227" t="e">
        <f t="shared" si="5"/>
        <v>#DIV/0!</v>
      </c>
      <c r="S15" s="224" t="e">
        <f t="shared" si="6"/>
        <v>#DIV/0!</v>
      </c>
    </row>
    <row r="16" spans="1:19">
      <c r="A16" s="48"/>
      <c r="B16" s="109" t="s">
        <v>243</v>
      </c>
      <c r="C16" s="226" t="s">
        <v>244</v>
      </c>
      <c r="D16" s="227" t="s">
        <v>245</v>
      </c>
      <c r="E16" s="227">
        <v>1</v>
      </c>
      <c r="F16" s="227">
        <v>664753</v>
      </c>
      <c r="G16" s="227">
        <f t="shared" si="0"/>
        <v>664753</v>
      </c>
      <c r="H16" s="227">
        <v>1</v>
      </c>
      <c r="I16" s="227">
        <v>5880000</v>
      </c>
      <c r="J16" s="227">
        <f t="shared" si="1"/>
        <v>5880000</v>
      </c>
      <c r="K16" s="227">
        <v>1</v>
      </c>
      <c r="L16" s="288">
        <f>'Aneksi nr.1.2'!I12</f>
        <v>4421200</v>
      </c>
      <c r="M16" s="227">
        <f t="shared" si="2"/>
        <v>4421200</v>
      </c>
      <c r="N16" s="250">
        <v>1</v>
      </c>
      <c r="O16" s="283">
        <f>'Aneksi nr.2'!K44</f>
        <v>4421200</v>
      </c>
      <c r="P16" s="227">
        <f t="shared" si="3"/>
        <v>4421200</v>
      </c>
      <c r="Q16" s="227">
        <f t="shared" si="4"/>
        <v>3756447</v>
      </c>
      <c r="R16" s="227">
        <f t="shared" si="5"/>
        <v>-1458800</v>
      </c>
      <c r="S16" s="224">
        <f t="shared" si="6"/>
        <v>0</v>
      </c>
    </row>
    <row r="17" spans="1:19">
      <c r="A17" s="48"/>
      <c r="B17" s="109" t="s">
        <v>246</v>
      </c>
      <c r="C17" s="226" t="s">
        <v>247</v>
      </c>
      <c r="D17" s="227" t="s">
        <v>245</v>
      </c>
      <c r="E17" s="227">
        <v>1</v>
      </c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4"/>
    </row>
    <row r="18" spans="1:19">
      <c r="A18" s="48"/>
      <c r="B18" s="218" t="s">
        <v>248</v>
      </c>
      <c r="C18" s="219" t="s">
        <v>249</v>
      </c>
      <c r="D18" s="220" t="s">
        <v>245</v>
      </c>
      <c r="E18" s="247">
        <v>1</v>
      </c>
      <c r="F18" s="222">
        <v>0</v>
      </c>
      <c r="G18" s="222">
        <v>0</v>
      </c>
      <c r="H18" s="221"/>
      <c r="I18" s="221"/>
      <c r="J18" s="221" t="e">
        <f>SUM(I18/H18)</f>
        <v>#DIV/0!</v>
      </c>
      <c r="K18" s="221"/>
      <c r="L18" s="221"/>
      <c r="M18" s="221" t="e">
        <f>SUM(L18/K18)</f>
        <v>#DIV/0!</v>
      </c>
      <c r="N18" s="223">
        <v>0</v>
      </c>
      <c r="O18" s="221">
        <v>0</v>
      </c>
      <c r="P18" s="223">
        <v>0</v>
      </c>
      <c r="Q18" s="221">
        <f>P18-G18</f>
        <v>0</v>
      </c>
      <c r="R18" s="221" t="e">
        <f>SUM(P18-J18)</f>
        <v>#DIV/0!</v>
      </c>
      <c r="S18" s="224" t="e">
        <f>SUM(P18-M18)</f>
        <v>#DIV/0!</v>
      </c>
    </row>
    <row r="19" spans="1:19">
      <c r="A19" s="48"/>
      <c r="B19" s="109" t="s">
        <v>250</v>
      </c>
      <c r="C19" s="148" t="s">
        <v>251</v>
      </c>
      <c r="D19" s="111" t="s">
        <v>252</v>
      </c>
      <c r="E19" s="248">
        <v>1</v>
      </c>
      <c r="F19" s="158">
        <v>0</v>
      </c>
      <c r="G19" s="159"/>
      <c r="H19" s="112"/>
      <c r="I19" s="112"/>
      <c r="J19" s="112" t="e">
        <f>SUM(I19/H19)</f>
        <v>#DIV/0!</v>
      </c>
      <c r="K19" s="112"/>
      <c r="L19" s="112"/>
      <c r="M19" s="112" t="e">
        <f>SUM(L19/K19)</f>
        <v>#DIV/0!</v>
      </c>
      <c r="N19" s="159">
        <v>0</v>
      </c>
      <c r="O19" s="112">
        <v>0</v>
      </c>
      <c r="P19" s="159">
        <v>0</v>
      </c>
      <c r="Q19" s="112">
        <f>P19-G19</f>
        <v>0</v>
      </c>
      <c r="R19" s="112" t="e">
        <f>SUM(P19-J19)</f>
        <v>#DIV/0!</v>
      </c>
      <c r="S19" s="160" t="e">
        <f>SUM(P19-M19)</f>
        <v>#DIV/0!</v>
      </c>
    </row>
    <row r="20" spans="1:19">
      <c r="A20" s="48"/>
      <c r="B20" s="228" t="s">
        <v>253</v>
      </c>
      <c r="C20" s="229" t="s">
        <v>254</v>
      </c>
      <c r="D20" s="230" t="s">
        <v>245</v>
      </c>
      <c r="E20" s="249">
        <v>1</v>
      </c>
      <c r="F20" s="232">
        <f t="shared" ref="F20:P20" si="7">SUM(F18:F19)</f>
        <v>0</v>
      </c>
      <c r="G20" s="232">
        <v>0</v>
      </c>
      <c r="H20" s="231"/>
      <c r="I20" s="232"/>
      <c r="J20" s="232" t="e">
        <f>SUM(I20/H20)</f>
        <v>#DIV/0!</v>
      </c>
      <c r="K20" s="231"/>
      <c r="L20" s="232"/>
      <c r="M20" s="233" t="e">
        <f>SUM(L20/K20)</f>
        <v>#DIV/0!</v>
      </c>
      <c r="N20" s="231">
        <f t="shared" si="7"/>
        <v>0</v>
      </c>
      <c r="O20" s="231">
        <f t="shared" si="7"/>
        <v>0</v>
      </c>
      <c r="P20" s="231">
        <f t="shared" si="7"/>
        <v>0</v>
      </c>
      <c r="Q20" s="233">
        <f>P20-G20</f>
        <v>0</v>
      </c>
      <c r="R20" s="233" t="e">
        <f>SUM(P20-J20)</f>
        <v>#DIV/0!</v>
      </c>
      <c r="S20" s="234" t="e">
        <f>SUM(P20-M20)</f>
        <v>#DIV/0!</v>
      </c>
    </row>
    <row r="21" spans="1:19">
      <c r="A21" s="48"/>
      <c r="B21" s="228" t="s">
        <v>255</v>
      </c>
      <c r="C21" s="235" t="s">
        <v>256</v>
      </c>
      <c r="D21" s="236" t="s">
        <v>257</v>
      </c>
      <c r="E21" s="237"/>
      <c r="F21" s="238"/>
      <c r="G21" s="238"/>
      <c r="H21" s="237"/>
      <c r="I21" s="238"/>
      <c r="J21" s="238"/>
      <c r="K21" s="237"/>
      <c r="L21" s="238"/>
      <c r="M21" s="239"/>
      <c r="N21" s="237"/>
      <c r="O21" s="237"/>
      <c r="P21" s="237"/>
      <c r="Q21" s="239"/>
      <c r="R21" s="239"/>
      <c r="S21" s="240"/>
    </row>
    <row r="22" spans="1:19">
      <c r="A22" s="48"/>
      <c r="B22" s="228" t="s">
        <v>258</v>
      </c>
      <c r="C22" s="242" t="s">
        <v>259</v>
      </c>
      <c r="D22" s="243" t="s">
        <v>260</v>
      </c>
      <c r="E22" s="244"/>
      <c r="F22" s="245"/>
      <c r="G22" s="245"/>
      <c r="H22" s="237"/>
      <c r="I22" s="238"/>
      <c r="J22" s="238"/>
      <c r="K22" s="237"/>
      <c r="L22" s="238"/>
      <c r="M22" s="239"/>
      <c r="N22" s="237"/>
      <c r="O22" s="237"/>
      <c r="P22" s="237"/>
      <c r="Q22" s="239"/>
      <c r="R22" s="239"/>
      <c r="S22" s="240"/>
    </row>
    <row r="23" spans="1:19" ht="24.8" customHeight="1" thickBot="1">
      <c r="A23" s="48"/>
      <c r="B23" s="413" t="s">
        <v>144</v>
      </c>
      <c r="C23" s="413"/>
      <c r="D23" s="225"/>
      <c r="E23" s="225"/>
      <c r="F23" s="225"/>
      <c r="G23" s="246"/>
      <c r="H23" s="241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157"/>
    </row>
    <row r="24" spans="1:19" ht="14.95" thickTop="1">
      <c r="A24" s="48"/>
      <c r="B24" s="354"/>
      <c r="C24" s="354"/>
      <c r="D24" s="354"/>
      <c r="E24" s="354"/>
      <c r="F24" s="354"/>
      <c r="G24" s="354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</row>
    <row r="25" spans="1:19">
      <c r="A25" s="48"/>
      <c r="B25" s="49"/>
      <c r="C25" s="48"/>
      <c r="D25" s="48"/>
      <c r="E25" s="48"/>
      <c r="F25" s="48">
        <f>F11+F15+F16</f>
        <v>386297025</v>
      </c>
      <c r="G25" s="48"/>
      <c r="H25" s="48"/>
      <c r="I25" s="48">
        <f t="shared" ref="I25:O25" si="8">I11+I15+I16</f>
        <v>431320000</v>
      </c>
      <c r="J25" s="48"/>
      <c r="K25" s="48"/>
      <c r="L25" s="48">
        <f t="shared" si="8"/>
        <v>380452441</v>
      </c>
      <c r="M25" s="48"/>
      <c r="N25" s="48"/>
      <c r="O25" s="48">
        <f t="shared" si="8"/>
        <v>380388243</v>
      </c>
      <c r="P25" s="48"/>
      <c r="Q25" s="48"/>
      <c r="R25" s="48"/>
      <c r="S25" s="48"/>
    </row>
    <row r="26" spans="1:19">
      <c r="A26" s="48"/>
      <c r="B26" s="49"/>
      <c r="C26" s="48"/>
      <c r="D26" s="48"/>
      <c r="E26" s="48"/>
      <c r="F26" s="48" t="s">
        <v>276</v>
      </c>
      <c r="G26" s="48"/>
      <c r="H26" s="48"/>
      <c r="I26" s="48" t="s">
        <v>276</v>
      </c>
      <c r="J26" s="48"/>
      <c r="K26" s="48"/>
      <c r="L26" s="48" t="s">
        <v>276</v>
      </c>
      <c r="M26" s="48"/>
      <c r="N26" s="48"/>
      <c r="O26" s="48" t="s">
        <v>276</v>
      </c>
      <c r="P26" s="48"/>
      <c r="Q26" s="48"/>
      <c r="R26" s="48"/>
      <c r="S26" s="48"/>
    </row>
    <row r="27" spans="1:19" ht="14.95" customHeight="1">
      <c r="A27" s="48"/>
      <c r="B27" s="48"/>
      <c r="C27" s="48"/>
      <c r="D27" s="423" t="s">
        <v>205</v>
      </c>
      <c r="E27" s="424"/>
      <c r="F27" s="116" t="s">
        <v>35</v>
      </c>
      <c r="G27" s="381" t="s">
        <v>278</v>
      </c>
      <c r="H27" s="381"/>
      <c r="I27" s="423" t="s">
        <v>204</v>
      </c>
      <c r="J27" s="424"/>
      <c r="K27" s="133" t="s">
        <v>35</v>
      </c>
      <c r="L27" s="429" t="s">
        <v>277</v>
      </c>
      <c r="M27" s="429"/>
      <c r="N27" s="429"/>
      <c r="O27" s="429"/>
      <c r="P27" s="48"/>
      <c r="Q27" s="48"/>
      <c r="R27" s="48"/>
      <c r="S27" s="48"/>
    </row>
    <row r="28" spans="1:19" ht="33.799999999999997" customHeight="1">
      <c r="A28" s="48"/>
      <c r="B28" s="48"/>
      <c r="C28" s="48"/>
      <c r="D28" s="425"/>
      <c r="E28" s="426"/>
      <c r="F28" s="116" t="s">
        <v>36</v>
      </c>
      <c r="G28" s="384"/>
      <c r="H28" s="384"/>
      <c r="I28" s="425"/>
      <c r="J28" s="426"/>
      <c r="K28" s="133" t="s">
        <v>36</v>
      </c>
      <c r="L28" s="406"/>
      <c r="M28" s="407"/>
      <c r="N28" s="407"/>
      <c r="O28" s="408"/>
      <c r="P28" s="48"/>
      <c r="Q28" s="48"/>
      <c r="R28" s="48"/>
      <c r="S28" s="48"/>
    </row>
    <row r="29" spans="1:19" ht="13.75" customHeight="1">
      <c r="A29" s="48"/>
      <c r="B29" s="48"/>
      <c r="C29" s="48"/>
      <c r="D29" s="427"/>
      <c r="E29" s="428"/>
      <c r="F29" s="116" t="s">
        <v>37</v>
      </c>
      <c r="G29" s="384" t="s">
        <v>293</v>
      </c>
      <c r="H29" s="384"/>
      <c r="I29" s="427"/>
      <c r="J29" s="428"/>
      <c r="K29" s="133" t="s">
        <v>37</v>
      </c>
      <c r="L29" s="384" t="s">
        <v>293</v>
      </c>
      <c r="M29" s="384"/>
      <c r="N29" s="384"/>
      <c r="O29" s="384"/>
      <c r="P29" s="48"/>
      <c r="Q29" s="48"/>
      <c r="R29" s="48"/>
      <c r="S29" s="48"/>
    </row>
    <row r="32" spans="1:19">
      <c r="F32" s="50">
        <v>389783886</v>
      </c>
    </row>
    <row r="34" spans="6:6">
      <c r="F34" s="50">
        <f>F32-F25</f>
        <v>3486861</v>
      </c>
    </row>
  </sheetData>
  <mergeCells count="27">
    <mergeCell ref="D27:E29"/>
    <mergeCell ref="B24:S24"/>
    <mergeCell ref="G27:H27"/>
    <mergeCell ref="I27:J29"/>
    <mergeCell ref="G28:H28"/>
    <mergeCell ref="G29:H29"/>
    <mergeCell ref="L27:O27"/>
    <mergeCell ref="L28:O28"/>
    <mergeCell ref="L29:M29"/>
    <mergeCell ref="N29:O29"/>
    <mergeCell ref="B2:S2"/>
    <mergeCell ref="B3:S3"/>
    <mergeCell ref="B4:S4"/>
    <mergeCell ref="C5:E5"/>
    <mergeCell ref="G5:S5"/>
    <mergeCell ref="H7:J7"/>
    <mergeCell ref="B10:C10"/>
    <mergeCell ref="B23:C23"/>
    <mergeCell ref="C6:E6"/>
    <mergeCell ref="G6:S6"/>
    <mergeCell ref="N7:P7"/>
    <mergeCell ref="Q7:S7"/>
    <mergeCell ref="K7:M7"/>
    <mergeCell ref="B7:B8"/>
    <mergeCell ref="C7:C8"/>
    <mergeCell ref="D7:D8"/>
    <mergeCell ref="E7:G7"/>
  </mergeCells>
  <printOptions horizontalCentered="1"/>
  <pageMargins left="0" right="0" top="0" bottom="0" header="0" footer="0"/>
  <pageSetup paperSize="9" scale="5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outlinePr summaryBelow="0"/>
  </sheetPr>
  <dimension ref="A1:U23"/>
  <sheetViews>
    <sheetView topLeftCell="C1" workbookViewId="0">
      <selection activeCell="C1" sqref="A1:U22"/>
    </sheetView>
  </sheetViews>
  <sheetFormatPr defaultColWidth="9.125" defaultRowHeight="14.3"/>
  <cols>
    <col min="1" max="1" width="3.25" style="50" customWidth="1"/>
    <col min="2" max="2" width="0.125" style="50" customWidth="1"/>
    <col min="3" max="3" width="9" style="50" customWidth="1"/>
    <col min="4" max="4" width="9.125" style="50" customWidth="1"/>
    <col min="5" max="5" width="16.875" style="50" customWidth="1"/>
    <col min="6" max="6" width="8.125" style="50" customWidth="1"/>
    <col min="7" max="7" width="24.75" style="50" customWidth="1"/>
    <col min="8" max="8" width="0.125" style="50" customWidth="1"/>
    <col min="9" max="9" width="15.5" style="50" customWidth="1"/>
    <col min="10" max="10" width="7.875" style="50" customWidth="1"/>
    <col min="11" max="11" width="15" style="50" customWidth="1"/>
    <col min="12" max="12" width="10" style="50" customWidth="1"/>
    <col min="13" max="16" width="15" style="50" customWidth="1"/>
    <col min="17" max="17" width="0.375" style="50" customWidth="1"/>
    <col min="18" max="18" width="9.25" style="50" customWidth="1"/>
    <col min="19" max="19" width="8.875" style="50" customWidth="1"/>
    <col min="20" max="20" width="9.25" style="50" customWidth="1"/>
    <col min="21" max="21" width="12.75" style="50" customWidth="1"/>
    <col min="22" max="16384" width="9.125" style="50"/>
  </cols>
  <sheetData>
    <row r="1" spans="1:21" ht="15.65">
      <c r="A1" s="48"/>
      <c r="B1" s="48"/>
      <c r="C1" s="264" t="s">
        <v>273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>
      <c r="A2" s="48"/>
      <c r="B2" s="48"/>
      <c r="C2" s="386" t="s">
        <v>145</v>
      </c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1" ht="14.95" thickBot="1">
      <c r="A3" s="48"/>
      <c r="B3" s="48"/>
      <c r="C3" s="430" t="s">
        <v>288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</row>
    <row r="4" spans="1:21" ht="15.65" thickTop="1" thickBot="1">
      <c r="A4" s="387"/>
      <c r="B4" s="387"/>
      <c r="C4" s="431" t="s">
        <v>1</v>
      </c>
      <c r="D4" s="432" t="s">
        <v>63</v>
      </c>
      <c r="E4" s="432" t="s">
        <v>84</v>
      </c>
      <c r="F4" s="432" t="s">
        <v>146</v>
      </c>
      <c r="G4" s="433" t="s">
        <v>117</v>
      </c>
      <c r="H4" s="433"/>
      <c r="I4" s="432" t="s">
        <v>85</v>
      </c>
      <c r="J4" s="432" t="s">
        <v>147</v>
      </c>
      <c r="K4" s="434" t="s">
        <v>6</v>
      </c>
      <c r="L4" s="434"/>
      <c r="M4" s="434"/>
      <c r="N4" s="434"/>
      <c r="O4" s="434"/>
      <c r="P4" s="434"/>
      <c r="Q4" s="434"/>
      <c r="R4" s="434"/>
      <c r="S4" s="434"/>
      <c r="T4" s="434"/>
      <c r="U4" s="434"/>
    </row>
    <row r="5" spans="1:21" ht="15.65" thickTop="1" thickBot="1">
      <c r="A5" s="48"/>
      <c r="B5" s="48"/>
      <c r="C5" s="431"/>
      <c r="D5" s="432"/>
      <c r="E5" s="432"/>
      <c r="F5" s="432"/>
      <c r="G5" s="433"/>
      <c r="H5" s="433"/>
      <c r="I5" s="432"/>
      <c r="J5" s="432"/>
      <c r="K5" s="435" t="s">
        <v>16</v>
      </c>
      <c r="L5" s="140" t="s">
        <v>7</v>
      </c>
      <c r="M5" s="140" t="s">
        <v>8</v>
      </c>
      <c r="N5" s="140" t="s">
        <v>9</v>
      </c>
      <c r="O5" s="140" t="s">
        <v>10</v>
      </c>
      <c r="P5" s="140" t="s">
        <v>11</v>
      </c>
      <c r="Q5" s="436" t="s">
        <v>12</v>
      </c>
      <c r="R5" s="436"/>
      <c r="S5" s="140" t="s">
        <v>13</v>
      </c>
      <c r="T5" s="140" t="s">
        <v>14</v>
      </c>
      <c r="U5" s="141" t="s">
        <v>15</v>
      </c>
    </row>
    <row r="6" spans="1:21" ht="35.5" customHeight="1" thickTop="1">
      <c r="A6" s="48"/>
      <c r="B6" s="48"/>
      <c r="C6" s="431"/>
      <c r="D6" s="432"/>
      <c r="E6" s="432"/>
      <c r="F6" s="432"/>
      <c r="G6" s="433"/>
      <c r="H6" s="433"/>
      <c r="I6" s="432"/>
      <c r="J6" s="432"/>
      <c r="K6" s="435"/>
      <c r="L6" s="161" t="s">
        <v>18</v>
      </c>
      <c r="M6" s="161" t="s">
        <v>19</v>
      </c>
      <c r="N6" s="161" t="s">
        <v>20</v>
      </c>
      <c r="O6" s="161" t="s">
        <v>21</v>
      </c>
      <c r="P6" s="161" t="s">
        <v>22</v>
      </c>
      <c r="Q6" s="437" t="s">
        <v>23</v>
      </c>
      <c r="R6" s="437"/>
      <c r="S6" s="161" t="s">
        <v>24</v>
      </c>
      <c r="T6" s="161" t="s">
        <v>25</v>
      </c>
      <c r="U6" s="162" t="s">
        <v>148</v>
      </c>
    </row>
    <row r="7" spans="1:21" ht="33.799999999999997" customHeight="1">
      <c r="A7" s="48"/>
      <c r="B7" s="48"/>
      <c r="C7" s="192" t="s">
        <v>207</v>
      </c>
      <c r="D7" s="193" t="s">
        <v>208</v>
      </c>
      <c r="E7" s="194" t="s">
        <v>209</v>
      </c>
      <c r="F7" s="193" t="s">
        <v>210</v>
      </c>
      <c r="G7" s="440" t="s">
        <v>211</v>
      </c>
      <c r="H7" s="440"/>
      <c r="I7" s="111" t="s">
        <v>29</v>
      </c>
      <c r="J7" s="112">
        <v>8000</v>
      </c>
      <c r="K7" s="112">
        <f t="shared" ref="K7:K9" si="0">SUM(L7:U7)</f>
        <v>425440000</v>
      </c>
      <c r="L7" s="112"/>
      <c r="M7" s="112"/>
      <c r="N7" s="112">
        <v>320000000</v>
      </c>
      <c r="O7" s="112">
        <v>44800000</v>
      </c>
      <c r="P7" s="112">
        <v>60400000</v>
      </c>
      <c r="Q7" s="385"/>
      <c r="R7" s="385"/>
      <c r="S7" s="112"/>
      <c r="T7" s="112"/>
      <c r="U7" s="113">
        <v>240000</v>
      </c>
    </row>
    <row r="8" spans="1:21">
      <c r="A8" s="48"/>
      <c r="B8" s="48"/>
      <c r="C8" s="109"/>
      <c r="D8" s="110"/>
      <c r="E8" s="67"/>
      <c r="F8" s="16"/>
      <c r="G8" s="163"/>
      <c r="H8" s="164"/>
      <c r="I8" s="111" t="s">
        <v>30</v>
      </c>
      <c r="J8" s="112">
        <v>8000</v>
      </c>
      <c r="K8" s="112">
        <f>'Aneksi nr.3'!L11</f>
        <v>376031241</v>
      </c>
      <c r="L8" s="112"/>
      <c r="M8" s="112"/>
      <c r="N8" s="112">
        <f>'Aneksi nr.1.2'!J6</f>
        <v>292123195</v>
      </c>
      <c r="O8" s="112">
        <f>'Aneksi nr.1.2'!K6</f>
        <v>34791346</v>
      </c>
      <c r="P8" s="112">
        <f>'Aneksi nr.1.2'!L6</f>
        <v>48400000</v>
      </c>
      <c r="Q8" s="438"/>
      <c r="R8" s="439"/>
      <c r="S8" s="112"/>
      <c r="T8" s="112"/>
      <c r="U8" s="113">
        <v>716700</v>
      </c>
    </row>
    <row r="9" spans="1:21">
      <c r="A9" s="48"/>
      <c r="B9" s="48"/>
      <c r="C9" s="109"/>
      <c r="D9" s="110"/>
      <c r="E9" s="67"/>
      <c r="F9" s="16"/>
      <c r="G9" s="163"/>
      <c r="H9" s="164"/>
      <c r="I9" s="111" t="s">
        <v>31</v>
      </c>
      <c r="J9" s="286">
        <f>'Aneksi nr.3'!N11</f>
        <v>6876</v>
      </c>
      <c r="K9" s="112">
        <f t="shared" si="0"/>
        <v>375967043</v>
      </c>
      <c r="L9" s="112"/>
      <c r="M9" s="112"/>
      <c r="N9" s="112">
        <f>'Aneksi nr.1.2'!J7</f>
        <v>292123195</v>
      </c>
      <c r="O9" s="112">
        <f>'Aneksi nr.1.2'!K7</f>
        <v>34791346</v>
      </c>
      <c r="P9" s="112">
        <f>'Aneksi nr.1.2'!L7</f>
        <v>48400000</v>
      </c>
      <c r="Q9" s="438"/>
      <c r="R9" s="439"/>
      <c r="S9" s="112"/>
      <c r="T9" s="112"/>
      <c r="U9" s="113">
        <f>652502</f>
        <v>652502</v>
      </c>
    </row>
    <row r="10" spans="1:21">
      <c r="A10" s="48"/>
      <c r="B10" s="48"/>
      <c r="C10" s="192" t="s">
        <v>207</v>
      </c>
      <c r="D10" s="193" t="s">
        <v>208</v>
      </c>
      <c r="E10" s="194" t="s">
        <v>209</v>
      </c>
      <c r="F10" s="193" t="s">
        <v>212</v>
      </c>
      <c r="G10" s="440" t="s">
        <v>213</v>
      </c>
      <c r="H10" s="440"/>
      <c r="I10" s="111" t="s">
        <v>29</v>
      </c>
      <c r="J10" s="112">
        <v>1</v>
      </c>
      <c r="K10" s="112">
        <f t="shared" ref="K10:K18" si="1">SUM(L10:U10)</f>
        <v>5880000</v>
      </c>
      <c r="L10" s="112"/>
      <c r="M10" s="112">
        <v>5880000</v>
      </c>
      <c r="N10" s="112"/>
      <c r="O10" s="112"/>
      <c r="P10" s="112"/>
      <c r="Q10" s="438"/>
      <c r="R10" s="439"/>
      <c r="S10" s="112"/>
      <c r="T10" s="112"/>
      <c r="U10" s="113"/>
    </row>
    <row r="11" spans="1:21">
      <c r="A11" s="48"/>
      <c r="B11" s="48"/>
      <c r="C11" s="109"/>
      <c r="D11" s="110"/>
      <c r="E11" s="67"/>
      <c r="F11" s="110"/>
      <c r="G11" s="441"/>
      <c r="H11" s="442"/>
      <c r="I11" s="111" t="s">
        <v>30</v>
      </c>
      <c r="J11" s="112">
        <v>1</v>
      </c>
      <c r="K11" s="112">
        <f>M11</f>
        <v>4421200</v>
      </c>
      <c r="L11" s="112"/>
      <c r="M11" s="112">
        <v>4421200</v>
      </c>
      <c r="N11" s="112"/>
      <c r="O11" s="112"/>
      <c r="P11" s="112"/>
      <c r="Q11" s="438"/>
      <c r="R11" s="439"/>
      <c r="S11" s="112"/>
      <c r="T11" s="112"/>
      <c r="U11" s="113"/>
    </row>
    <row r="12" spans="1:21">
      <c r="A12" s="48"/>
      <c r="B12" s="48"/>
      <c r="C12" s="109"/>
      <c r="D12" s="110"/>
      <c r="E12" s="67"/>
      <c r="F12" s="110"/>
      <c r="G12" s="443"/>
      <c r="H12" s="443"/>
      <c r="I12" s="111" t="s">
        <v>31</v>
      </c>
      <c r="J12" s="112">
        <v>1</v>
      </c>
      <c r="K12" s="112">
        <f>M12</f>
        <v>4421200</v>
      </c>
      <c r="L12" s="112"/>
      <c r="M12" s="112">
        <f>'Aneksi 2.1'!I12</f>
        <v>4421200</v>
      </c>
      <c r="N12" s="112"/>
      <c r="O12" s="112"/>
      <c r="P12" s="112"/>
      <c r="Q12" s="385"/>
      <c r="R12" s="385"/>
      <c r="S12" s="112"/>
      <c r="T12" s="112"/>
      <c r="U12" s="113"/>
    </row>
    <row r="13" spans="1:21">
      <c r="A13" s="48"/>
      <c r="B13" s="48"/>
      <c r="C13" s="192" t="s">
        <v>207</v>
      </c>
      <c r="D13" s="193" t="s">
        <v>208</v>
      </c>
      <c r="E13" s="194" t="s">
        <v>209</v>
      </c>
      <c r="F13" s="193" t="s">
        <v>216</v>
      </c>
      <c r="G13" s="440" t="s">
        <v>217</v>
      </c>
      <c r="H13" s="440"/>
      <c r="I13" s="111" t="s">
        <v>29</v>
      </c>
      <c r="J13" s="112">
        <v>1</v>
      </c>
      <c r="K13" s="112">
        <f t="shared" si="1"/>
        <v>0</v>
      </c>
      <c r="L13" s="112"/>
      <c r="M13" s="112">
        <v>0</v>
      </c>
      <c r="N13" s="112"/>
      <c r="O13" s="112"/>
      <c r="P13" s="112"/>
      <c r="Q13" s="385"/>
      <c r="R13" s="385"/>
      <c r="S13" s="112"/>
      <c r="T13" s="112"/>
      <c r="U13" s="113"/>
    </row>
    <row r="14" spans="1:21">
      <c r="A14" s="48"/>
      <c r="B14" s="48"/>
      <c r="C14" s="109"/>
      <c r="D14" s="110"/>
      <c r="E14" s="67"/>
      <c r="F14" s="110"/>
      <c r="G14" s="443"/>
      <c r="H14" s="443"/>
      <c r="I14" s="111" t="s">
        <v>30</v>
      </c>
      <c r="J14" s="112">
        <v>1</v>
      </c>
      <c r="K14" s="112"/>
      <c r="L14" s="112"/>
      <c r="M14" s="112"/>
      <c r="N14" s="112"/>
      <c r="O14" s="112"/>
      <c r="P14" s="112"/>
      <c r="Q14" s="385"/>
      <c r="R14" s="385"/>
      <c r="S14" s="112"/>
      <c r="T14" s="112"/>
      <c r="U14" s="113"/>
    </row>
    <row r="15" spans="1:21">
      <c r="A15" s="48"/>
      <c r="B15" s="48"/>
      <c r="C15" s="109"/>
      <c r="D15" s="110"/>
      <c r="E15" s="67"/>
      <c r="F15" s="110"/>
      <c r="G15" s="443"/>
      <c r="H15" s="443"/>
      <c r="I15" s="111" t="s">
        <v>31</v>
      </c>
      <c r="J15" s="112">
        <v>1</v>
      </c>
      <c r="K15" s="112">
        <f t="shared" si="1"/>
        <v>0</v>
      </c>
      <c r="L15" s="112"/>
      <c r="M15" s="112"/>
      <c r="N15" s="112"/>
      <c r="O15" s="112"/>
      <c r="P15" s="112"/>
      <c r="Q15" s="385"/>
      <c r="R15" s="385"/>
      <c r="S15" s="112"/>
      <c r="T15" s="112"/>
      <c r="U15" s="113"/>
    </row>
    <row r="16" spans="1:21">
      <c r="A16" s="48"/>
      <c r="B16" s="48"/>
      <c r="C16" s="109"/>
      <c r="D16" s="110"/>
      <c r="E16" s="148"/>
      <c r="F16" s="110"/>
      <c r="G16" s="443" t="s">
        <v>149</v>
      </c>
      <c r="H16" s="443"/>
      <c r="I16" s="111" t="s">
        <v>29</v>
      </c>
      <c r="J16" s="112"/>
      <c r="K16" s="112">
        <f t="shared" si="1"/>
        <v>431320000</v>
      </c>
      <c r="L16" s="112"/>
      <c r="M16" s="112">
        <f>SUM(M10+M13)</f>
        <v>5880000</v>
      </c>
      <c r="N16" s="112">
        <f t="shared" ref="N16:P18" si="2">SUM(N7)</f>
        <v>320000000</v>
      </c>
      <c r="O16" s="112">
        <f t="shared" si="2"/>
        <v>44800000</v>
      </c>
      <c r="P16" s="112">
        <f t="shared" si="2"/>
        <v>60400000</v>
      </c>
      <c r="Q16" s="385"/>
      <c r="R16" s="385"/>
      <c r="S16" s="112"/>
      <c r="T16" s="112"/>
      <c r="U16" s="113">
        <f>SUM(U7)</f>
        <v>240000</v>
      </c>
    </row>
    <row r="17" spans="1:21">
      <c r="A17" s="48"/>
      <c r="B17" s="48"/>
      <c r="C17" s="109"/>
      <c r="D17" s="110"/>
      <c r="E17" s="148"/>
      <c r="F17" s="110"/>
      <c r="G17" s="443" t="s">
        <v>149</v>
      </c>
      <c r="H17" s="443"/>
      <c r="I17" s="111" t="s">
        <v>30</v>
      </c>
      <c r="J17" s="112"/>
      <c r="K17" s="112">
        <f t="shared" si="1"/>
        <v>380452441</v>
      </c>
      <c r="L17" s="112"/>
      <c r="M17" s="112">
        <f>SUM(M11+M14)</f>
        <v>4421200</v>
      </c>
      <c r="N17" s="112">
        <f t="shared" si="2"/>
        <v>292123195</v>
      </c>
      <c r="O17" s="112">
        <f t="shared" si="2"/>
        <v>34791346</v>
      </c>
      <c r="P17" s="112">
        <f t="shared" si="2"/>
        <v>48400000</v>
      </c>
      <c r="Q17" s="385"/>
      <c r="R17" s="385"/>
      <c r="S17" s="112"/>
      <c r="T17" s="112"/>
      <c r="U17" s="113">
        <f>SUM(U8)</f>
        <v>716700</v>
      </c>
    </row>
    <row r="18" spans="1:21">
      <c r="A18" s="48"/>
      <c r="B18" s="48"/>
      <c r="C18" s="109"/>
      <c r="D18" s="110"/>
      <c r="E18" s="148"/>
      <c r="F18" s="110"/>
      <c r="G18" s="443" t="s">
        <v>149</v>
      </c>
      <c r="H18" s="443"/>
      <c r="I18" s="111" t="s">
        <v>31</v>
      </c>
      <c r="J18" s="112"/>
      <c r="K18" s="112">
        <f t="shared" si="1"/>
        <v>380388243</v>
      </c>
      <c r="L18" s="112"/>
      <c r="M18" s="112">
        <f>SUM(M12+M15)</f>
        <v>4421200</v>
      </c>
      <c r="N18" s="112">
        <f t="shared" si="2"/>
        <v>292123195</v>
      </c>
      <c r="O18" s="112">
        <f t="shared" si="2"/>
        <v>34791346</v>
      </c>
      <c r="P18" s="112">
        <f t="shared" si="2"/>
        <v>48400000</v>
      </c>
      <c r="Q18" s="385"/>
      <c r="R18" s="385"/>
      <c r="S18" s="112"/>
      <c r="T18" s="112"/>
      <c r="U18" s="113">
        <f>SUM(U9)</f>
        <v>652502</v>
      </c>
    </row>
    <row r="19" spans="1:21">
      <c r="A19" s="48"/>
      <c r="B19" s="354"/>
      <c r="C19" s="354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1:21" ht="15.65">
      <c r="A20" s="48"/>
      <c r="B20" s="48"/>
      <c r="C20" s="48"/>
      <c r="D20" s="48"/>
      <c r="E20" s="380" t="s">
        <v>205</v>
      </c>
      <c r="F20" s="116" t="s">
        <v>35</v>
      </c>
      <c r="G20" s="381" t="s">
        <v>278</v>
      </c>
      <c r="H20" s="381"/>
      <c r="I20" s="382" t="s">
        <v>204</v>
      </c>
      <c r="J20" s="133" t="s">
        <v>35</v>
      </c>
      <c r="K20" s="429" t="s">
        <v>277</v>
      </c>
      <c r="L20" s="429"/>
      <c r="M20" s="429"/>
      <c r="N20" s="429"/>
      <c r="O20" s="429"/>
      <c r="P20" s="429"/>
      <c r="Q20" s="429"/>
      <c r="R20" s="48"/>
      <c r="S20" s="48"/>
      <c r="T20" s="48"/>
      <c r="U20" s="48"/>
    </row>
    <row r="21" spans="1:21" ht="32.950000000000003" customHeight="1">
      <c r="A21" s="48"/>
      <c r="B21" s="48"/>
      <c r="C21" s="48"/>
      <c r="D21" s="48"/>
      <c r="E21" s="380"/>
      <c r="F21" s="116" t="s">
        <v>36</v>
      </c>
      <c r="G21" s="384"/>
      <c r="H21" s="384"/>
      <c r="I21" s="382"/>
      <c r="J21" s="133" t="s">
        <v>36</v>
      </c>
      <c r="K21" s="429"/>
      <c r="L21" s="429"/>
      <c r="M21" s="429"/>
      <c r="N21" s="429"/>
      <c r="O21" s="429"/>
      <c r="P21" s="429"/>
      <c r="Q21" s="429"/>
      <c r="R21" s="48"/>
      <c r="S21" s="48"/>
      <c r="T21" s="48"/>
      <c r="U21" s="48"/>
    </row>
    <row r="22" spans="1:21" ht="15.65">
      <c r="A22" s="48"/>
      <c r="B22" s="48"/>
      <c r="C22" s="48"/>
      <c r="D22" s="48"/>
      <c r="E22" s="380"/>
      <c r="F22" s="116" t="s">
        <v>37</v>
      </c>
      <c r="G22" s="384" t="s">
        <v>293</v>
      </c>
      <c r="H22" s="384"/>
      <c r="I22" s="382"/>
      <c r="J22" s="133" t="s">
        <v>37</v>
      </c>
      <c r="K22" s="429" t="s">
        <v>293</v>
      </c>
      <c r="L22" s="429"/>
      <c r="M22" s="429"/>
      <c r="N22" s="429"/>
      <c r="O22" s="429"/>
      <c r="P22" s="429"/>
      <c r="Q22" s="429"/>
      <c r="R22" s="48"/>
      <c r="S22" s="48"/>
      <c r="T22" s="48"/>
      <c r="U22" s="48"/>
    </row>
    <row r="23" spans="1:21">
      <c r="A23" s="48"/>
      <c r="B23" s="48"/>
      <c r="C23" s="354"/>
      <c r="D23" s="354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</sheetData>
  <mergeCells count="46">
    <mergeCell ref="K20:Q20"/>
    <mergeCell ref="K21:Q21"/>
    <mergeCell ref="K22:Q22"/>
    <mergeCell ref="C23:D23"/>
    <mergeCell ref="E20:E22"/>
    <mergeCell ref="G20:H20"/>
    <mergeCell ref="I20:I22"/>
    <mergeCell ref="G21:H21"/>
    <mergeCell ref="G22:H22"/>
    <mergeCell ref="G17:H17"/>
    <mergeCell ref="Q17:R17"/>
    <mergeCell ref="G18:H18"/>
    <mergeCell ref="Q18:R18"/>
    <mergeCell ref="B19:C19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Q7:R7"/>
    <mergeCell ref="Q8:R8"/>
    <mergeCell ref="Q9:R9"/>
    <mergeCell ref="G10:H10"/>
    <mergeCell ref="Q10:R10"/>
    <mergeCell ref="G7:H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rintOptions horizontalCentered="1"/>
  <pageMargins left="0" right="0" top="0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outlinePr summaryBelow="0"/>
  </sheetPr>
  <dimension ref="A3:R98"/>
  <sheetViews>
    <sheetView topLeftCell="A77" workbookViewId="0">
      <selection activeCell="C3" sqref="A3:M99"/>
    </sheetView>
  </sheetViews>
  <sheetFormatPr defaultColWidth="9.125" defaultRowHeight="14.3"/>
  <cols>
    <col min="1" max="1" width="3.25" style="3" customWidth="1"/>
    <col min="2" max="2" width="0.125" style="3" customWidth="1"/>
    <col min="3" max="4" width="8.125" style="3" customWidth="1"/>
    <col min="5" max="5" width="43" style="3" customWidth="1"/>
    <col min="6" max="7" width="10" style="3" customWidth="1"/>
    <col min="8" max="8" width="47.25" style="3" customWidth="1"/>
    <col min="9" max="9" width="19.125" style="3" customWidth="1"/>
    <col min="10" max="12" width="16" style="3" customWidth="1"/>
    <col min="13" max="13" width="16" style="40" customWidth="1"/>
    <col min="14" max="14" width="12" style="3" customWidth="1"/>
    <col min="15" max="16" width="11.125" style="3" bestFit="1" customWidth="1"/>
    <col min="17" max="17" width="9.875" style="3" bestFit="1" customWidth="1"/>
    <col min="18" max="16384" width="9.125" style="3"/>
  </cols>
  <sheetData>
    <row r="3" spans="1:18">
      <c r="C3" s="278" t="s">
        <v>283</v>
      </c>
    </row>
    <row r="4" spans="1:18">
      <c r="C4" s="278"/>
    </row>
    <row r="5" spans="1:18" ht="14.95" thickBot="1">
      <c r="A5" s="48"/>
      <c r="B5" s="48"/>
      <c r="C5" s="386" t="s">
        <v>286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</row>
    <row r="6" spans="1:18" ht="23.8" thickTop="1">
      <c r="A6" s="387"/>
      <c r="B6" s="387"/>
      <c r="C6" s="136" t="s">
        <v>150</v>
      </c>
      <c r="D6" s="137" t="s">
        <v>151</v>
      </c>
      <c r="E6" s="137" t="s">
        <v>152</v>
      </c>
      <c r="F6" s="137" t="s">
        <v>153</v>
      </c>
      <c r="G6" s="137" t="s">
        <v>154</v>
      </c>
      <c r="H6" s="137" t="s">
        <v>155</v>
      </c>
      <c r="I6" s="137" t="s">
        <v>156</v>
      </c>
      <c r="J6" s="166">
        <v>2022</v>
      </c>
      <c r="K6" s="166">
        <v>2023</v>
      </c>
      <c r="L6" s="166">
        <v>2024</v>
      </c>
      <c r="M6" s="166">
        <v>2025</v>
      </c>
    </row>
    <row r="7" spans="1:18">
      <c r="A7" s="48"/>
      <c r="B7" s="48"/>
      <c r="C7" s="172" t="s">
        <v>207</v>
      </c>
      <c r="D7" s="173" t="s">
        <v>208</v>
      </c>
      <c r="E7" s="174" t="s">
        <v>209</v>
      </c>
      <c r="F7" s="167"/>
      <c r="G7" s="173" t="s">
        <v>210</v>
      </c>
      <c r="H7" s="175" t="s">
        <v>211</v>
      </c>
      <c r="I7" s="19" t="s">
        <v>157</v>
      </c>
      <c r="J7" s="20">
        <v>8000</v>
      </c>
      <c r="K7" s="20">
        <v>8000</v>
      </c>
      <c r="L7" s="41">
        <v>8000</v>
      </c>
      <c r="M7" s="38">
        <v>8000</v>
      </c>
    </row>
    <row r="8" spans="1:18">
      <c r="A8" s="1"/>
      <c r="B8" s="1"/>
      <c r="C8" s="172" t="s">
        <v>207</v>
      </c>
      <c r="D8" s="173" t="s">
        <v>208</v>
      </c>
      <c r="E8" s="174" t="s">
        <v>209</v>
      </c>
      <c r="F8" s="18"/>
      <c r="G8" s="173" t="s">
        <v>210</v>
      </c>
      <c r="H8" s="175" t="s">
        <v>211</v>
      </c>
      <c r="I8" s="21" t="s">
        <v>158</v>
      </c>
      <c r="J8" s="20">
        <v>243400000</v>
      </c>
      <c r="K8" s="20">
        <v>308295000</v>
      </c>
      <c r="L8" s="41">
        <v>396620000</v>
      </c>
      <c r="M8" s="38">
        <v>425440000</v>
      </c>
      <c r="O8" s="268"/>
    </row>
    <row r="9" spans="1:18">
      <c r="A9" s="1"/>
      <c r="B9" s="1"/>
      <c r="C9" s="172" t="s">
        <v>207</v>
      </c>
      <c r="D9" s="173" t="s">
        <v>208</v>
      </c>
      <c r="E9" s="174" t="s">
        <v>209</v>
      </c>
      <c r="F9" s="167"/>
      <c r="G9" s="173" t="s">
        <v>210</v>
      </c>
      <c r="H9" s="175" t="s">
        <v>211</v>
      </c>
      <c r="I9" s="21" t="s">
        <v>159</v>
      </c>
      <c r="J9" s="20">
        <f>SUM(J8/J7)</f>
        <v>30425</v>
      </c>
      <c r="K9" s="20">
        <f>SUM(K8/K7)</f>
        <v>38536.875</v>
      </c>
      <c r="L9" s="20">
        <f>SUM(L8/L7)</f>
        <v>49577.5</v>
      </c>
      <c r="M9" s="38">
        <f>SUM(M8/M7)</f>
        <v>53180</v>
      </c>
    </row>
    <row r="10" spans="1:18">
      <c r="A10" s="1"/>
      <c r="B10" s="1"/>
      <c r="C10" s="172"/>
      <c r="D10" s="173"/>
      <c r="E10" s="174"/>
      <c r="F10" s="18"/>
      <c r="G10" s="173"/>
      <c r="H10" s="22" t="s">
        <v>160</v>
      </c>
      <c r="I10" s="23"/>
      <c r="J10" s="24"/>
      <c r="K10" s="24">
        <f>SUM(K9-J9)</f>
        <v>8111.875</v>
      </c>
      <c r="L10" s="24">
        <f>SUM(L9-K9)</f>
        <v>11040.625</v>
      </c>
      <c r="M10" s="38">
        <f>SUM(M9-L9)</f>
        <v>3602.5</v>
      </c>
    </row>
    <row r="11" spans="1:18">
      <c r="A11" s="1"/>
      <c r="B11" s="1"/>
      <c r="C11" s="172" t="s">
        <v>207</v>
      </c>
      <c r="D11" s="173" t="s">
        <v>208</v>
      </c>
      <c r="E11" s="174" t="s">
        <v>209</v>
      </c>
      <c r="F11" s="167"/>
      <c r="G11" s="173" t="s">
        <v>210</v>
      </c>
      <c r="H11" s="175" t="s">
        <v>211</v>
      </c>
      <c r="I11" s="19" t="s">
        <v>161</v>
      </c>
      <c r="J11" s="20">
        <v>8000</v>
      </c>
      <c r="K11" s="20">
        <v>8000</v>
      </c>
      <c r="L11" s="38">
        <v>8000</v>
      </c>
      <c r="M11" s="38">
        <v>8000</v>
      </c>
    </row>
    <row r="12" spans="1:18">
      <c r="A12" s="1"/>
      <c r="B12" s="1"/>
      <c r="C12" s="172" t="s">
        <v>207</v>
      </c>
      <c r="D12" s="173" t="s">
        <v>208</v>
      </c>
      <c r="E12" s="174" t="s">
        <v>209</v>
      </c>
      <c r="F12" s="18"/>
      <c r="G12" s="173" t="s">
        <v>210</v>
      </c>
      <c r="H12" s="175" t="s">
        <v>211</v>
      </c>
      <c r="I12" s="21" t="s">
        <v>162</v>
      </c>
      <c r="J12" s="20">
        <v>244978800</v>
      </c>
      <c r="K12" s="20">
        <v>369035564</v>
      </c>
      <c r="L12" s="38">
        <v>387780690</v>
      </c>
      <c r="M12" s="38">
        <v>376031241</v>
      </c>
      <c r="O12" s="3">
        <v>380452441</v>
      </c>
      <c r="P12" s="3">
        <v>4421200</v>
      </c>
      <c r="Q12" s="3">
        <f>O12-P12</f>
        <v>376031241</v>
      </c>
      <c r="R12" s="268">
        <f>M12-Q12</f>
        <v>0</v>
      </c>
    </row>
    <row r="13" spans="1:18">
      <c r="A13" s="1"/>
      <c r="B13" s="1"/>
      <c r="C13" s="172" t="s">
        <v>207</v>
      </c>
      <c r="D13" s="173" t="s">
        <v>208</v>
      </c>
      <c r="E13" s="174" t="s">
        <v>209</v>
      </c>
      <c r="F13" s="167"/>
      <c r="G13" s="173" t="s">
        <v>210</v>
      </c>
      <c r="H13" s="175" t="s">
        <v>211</v>
      </c>
      <c r="I13" s="21" t="s">
        <v>163</v>
      </c>
      <c r="J13" s="20">
        <f>SUM(J12/J11)</f>
        <v>30622.35</v>
      </c>
      <c r="K13" s="20">
        <f>SUM(K12/K11)</f>
        <v>46129.445500000002</v>
      </c>
      <c r="L13" s="20">
        <f>SUM(L12/L11)</f>
        <v>48472.58625</v>
      </c>
      <c r="M13" s="38">
        <f>SUM(M12/M11)</f>
        <v>47003.905124999997</v>
      </c>
      <c r="O13" s="3">
        <v>380388243</v>
      </c>
      <c r="P13" s="3">
        <v>4421200</v>
      </c>
      <c r="Q13" s="3">
        <f>O13-P13</f>
        <v>375967043</v>
      </c>
    </row>
    <row r="14" spans="1:18">
      <c r="A14" s="1"/>
      <c r="B14" s="1"/>
      <c r="C14" s="172"/>
      <c r="D14" s="173"/>
      <c r="E14" s="174"/>
      <c r="F14" s="18"/>
      <c r="G14" s="173"/>
      <c r="H14" s="22" t="s">
        <v>164</v>
      </c>
      <c r="I14" s="23"/>
      <c r="J14" s="24"/>
      <c r="K14" s="24">
        <f>SUM(K13-J13)</f>
        <v>15507.095500000003</v>
      </c>
      <c r="L14" s="24">
        <f>SUM(L13-K13)</f>
        <v>2343.1407499999987</v>
      </c>
      <c r="M14" s="38">
        <f>SUM(M13-L13)</f>
        <v>-1468.6811250000028</v>
      </c>
    </row>
    <row r="15" spans="1:18">
      <c r="A15" s="1"/>
      <c r="B15" s="1"/>
      <c r="C15" s="172" t="s">
        <v>207</v>
      </c>
      <c r="D15" s="173" t="s">
        <v>208</v>
      </c>
      <c r="E15" s="174" t="s">
        <v>209</v>
      </c>
      <c r="F15" s="167"/>
      <c r="G15" s="173" t="s">
        <v>210</v>
      </c>
      <c r="H15" s="175" t="s">
        <v>211</v>
      </c>
      <c r="I15" s="19" t="s">
        <v>165</v>
      </c>
      <c r="J15" s="20">
        <v>6335</v>
      </c>
      <c r="K15" s="20">
        <v>7914</v>
      </c>
      <c r="L15" s="38">
        <v>7639</v>
      </c>
      <c r="M15" s="276">
        <v>6876</v>
      </c>
    </row>
    <row r="16" spans="1:18">
      <c r="A16" s="1"/>
      <c r="B16" s="1"/>
      <c r="C16" s="172" t="s">
        <v>207</v>
      </c>
      <c r="D16" s="173" t="s">
        <v>208</v>
      </c>
      <c r="E16" s="174" t="s">
        <v>209</v>
      </c>
      <c r="F16" s="18"/>
      <c r="G16" s="173" t="s">
        <v>210</v>
      </c>
      <c r="H16" s="175" t="s">
        <v>211</v>
      </c>
      <c r="I16" s="21" t="s">
        <v>166</v>
      </c>
      <c r="J16" s="20">
        <v>238873630</v>
      </c>
      <c r="K16" s="20">
        <v>362260207</v>
      </c>
      <c r="L16" s="276">
        <v>382810164</v>
      </c>
      <c r="M16" s="38">
        <v>375967043</v>
      </c>
    </row>
    <row r="17" spans="1:13">
      <c r="A17" s="1"/>
      <c r="B17" s="1"/>
      <c r="C17" s="172" t="s">
        <v>207</v>
      </c>
      <c r="D17" s="173" t="s">
        <v>208</v>
      </c>
      <c r="E17" s="174" t="s">
        <v>209</v>
      </c>
      <c r="F17" s="167"/>
      <c r="G17" s="173" t="s">
        <v>210</v>
      </c>
      <c r="H17" s="175" t="s">
        <v>211</v>
      </c>
      <c r="I17" s="21" t="s">
        <v>167</v>
      </c>
      <c r="J17" s="20">
        <f>SUM(J16/J15)</f>
        <v>37706.966061562744</v>
      </c>
      <c r="K17" s="20">
        <f t="shared" ref="K17:L17" si="0">SUM(K16/K15)</f>
        <v>45774.602855698759</v>
      </c>
      <c r="L17" s="277">
        <f t="shared" si="0"/>
        <v>50112.601649430551</v>
      </c>
      <c r="M17" s="38">
        <f>SUM(M16/M15)</f>
        <v>54678.162158231527</v>
      </c>
    </row>
    <row r="18" spans="1:13">
      <c r="A18" s="1"/>
      <c r="B18" s="1"/>
      <c r="C18" s="172"/>
      <c r="D18" s="173"/>
      <c r="E18" s="174"/>
      <c r="F18" s="18"/>
      <c r="G18" s="173"/>
      <c r="H18" s="25" t="s">
        <v>168</v>
      </c>
      <c r="I18" s="26"/>
      <c r="J18" s="27"/>
      <c r="K18" s="27">
        <f>SUM(K17-J17)</f>
        <v>8067.6367941360149</v>
      </c>
      <c r="L18" s="27">
        <f>SUM(L17-K17)</f>
        <v>4337.9987937317928</v>
      </c>
      <c r="M18" s="284">
        <f>SUM(M17-L17)</f>
        <v>4565.5605088009761</v>
      </c>
    </row>
    <row r="19" spans="1:13">
      <c r="A19" s="1"/>
      <c r="B19" s="1"/>
      <c r="C19" s="172" t="s">
        <v>207</v>
      </c>
      <c r="D19" s="173" t="s">
        <v>208</v>
      </c>
      <c r="E19" s="174" t="s">
        <v>209</v>
      </c>
      <c r="F19" s="167"/>
      <c r="G19" s="173" t="s">
        <v>212</v>
      </c>
      <c r="H19" s="175" t="s">
        <v>213</v>
      </c>
      <c r="I19" s="19" t="s">
        <v>157</v>
      </c>
      <c r="J19" s="20">
        <v>1</v>
      </c>
      <c r="K19" s="20">
        <v>1</v>
      </c>
      <c r="L19" s="38">
        <v>1</v>
      </c>
      <c r="M19" s="38">
        <v>1</v>
      </c>
    </row>
    <row r="20" spans="1:13">
      <c r="A20" s="1"/>
      <c r="B20" s="1"/>
      <c r="C20" s="172" t="s">
        <v>207</v>
      </c>
      <c r="D20" s="173" t="s">
        <v>208</v>
      </c>
      <c r="E20" s="174" t="s">
        <v>209</v>
      </c>
      <c r="F20" s="18"/>
      <c r="G20" s="173" t="s">
        <v>212</v>
      </c>
      <c r="H20" s="175" t="s">
        <v>213</v>
      </c>
      <c r="I20" s="21" t="s">
        <v>158</v>
      </c>
      <c r="J20" s="20">
        <v>5550000</v>
      </c>
      <c r="K20" s="20">
        <v>2570000</v>
      </c>
      <c r="L20" s="38">
        <v>4500000</v>
      </c>
      <c r="M20" s="38">
        <v>5880000</v>
      </c>
    </row>
    <row r="21" spans="1:13">
      <c r="A21" s="1"/>
      <c r="B21" s="1"/>
      <c r="C21" s="172" t="s">
        <v>207</v>
      </c>
      <c r="D21" s="173" t="s">
        <v>208</v>
      </c>
      <c r="E21" s="174" t="s">
        <v>209</v>
      </c>
      <c r="F21" s="167"/>
      <c r="G21" s="173" t="s">
        <v>212</v>
      </c>
      <c r="H21" s="175" t="s">
        <v>213</v>
      </c>
      <c r="I21" s="21" t="s">
        <v>159</v>
      </c>
      <c r="J21" s="20">
        <f>SUM(J20/J19)</f>
        <v>5550000</v>
      </c>
      <c r="K21" s="20">
        <f>SUM(K20/K19)</f>
        <v>2570000</v>
      </c>
      <c r="L21" s="20">
        <f>SUM(L20/L19)</f>
        <v>4500000</v>
      </c>
      <c r="M21" s="38">
        <f>SUM(M20/M19)</f>
        <v>5880000</v>
      </c>
    </row>
    <row r="22" spans="1:13">
      <c r="A22" s="1"/>
      <c r="B22" s="1"/>
      <c r="C22" s="172"/>
      <c r="D22" s="173"/>
      <c r="E22" s="174"/>
      <c r="F22" s="18"/>
      <c r="G22" s="173"/>
      <c r="H22" s="22" t="s">
        <v>160</v>
      </c>
      <c r="I22" s="23"/>
      <c r="J22" s="24"/>
      <c r="K22" s="24">
        <f>SUM(K21-J21)</f>
        <v>-2980000</v>
      </c>
      <c r="L22" s="24">
        <f>SUM(L21-K21)</f>
        <v>1930000</v>
      </c>
      <c r="M22" s="38">
        <f>SUM(M21-L21)</f>
        <v>1380000</v>
      </c>
    </row>
    <row r="23" spans="1:13">
      <c r="A23" s="37"/>
      <c r="B23" s="37"/>
      <c r="C23" s="172" t="s">
        <v>207</v>
      </c>
      <c r="D23" s="173" t="s">
        <v>208</v>
      </c>
      <c r="E23" s="174" t="s">
        <v>209</v>
      </c>
      <c r="F23" s="167"/>
      <c r="G23" s="173" t="s">
        <v>212</v>
      </c>
      <c r="H23" s="175" t="s">
        <v>213</v>
      </c>
      <c r="I23" s="43" t="s">
        <v>161</v>
      </c>
      <c r="J23" s="44">
        <v>1</v>
      </c>
      <c r="K23" s="44">
        <v>1</v>
      </c>
      <c r="L23" s="44">
        <v>1</v>
      </c>
      <c r="M23" s="38">
        <v>1</v>
      </c>
    </row>
    <row r="24" spans="1:13">
      <c r="A24" s="37"/>
      <c r="B24" s="37"/>
      <c r="C24" s="172" t="s">
        <v>207</v>
      </c>
      <c r="D24" s="173" t="s">
        <v>208</v>
      </c>
      <c r="E24" s="174" t="s">
        <v>209</v>
      </c>
      <c r="F24" s="18"/>
      <c r="G24" s="173" t="s">
        <v>212</v>
      </c>
      <c r="H24" s="175" t="s">
        <v>213</v>
      </c>
      <c r="I24" s="42" t="s">
        <v>162</v>
      </c>
      <c r="J24" s="44">
        <v>5550000</v>
      </c>
      <c r="K24" s="44">
        <v>2570000</v>
      </c>
      <c r="L24" s="38">
        <v>665000</v>
      </c>
      <c r="M24" s="38">
        <v>4421200</v>
      </c>
    </row>
    <row r="25" spans="1:13">
      <c r="A25" s="37"/>
      <c r="B25" s="37"/>
      <c r="C25" s="172" t="s">
        <v>207</v>
      </c>
      <c r="D25" s="173" t="s">
        <v>208</v>
      </c>
      <c r="E25" s="174" t="s">
        <v>209</v>
      </c>
      <c r="F25" s="167"/>
      <c r="G25" s="173" t="s">
        <v>212</v>
      </c>
      <c r="H25" s="175" t="s">
        <v>213</v>
      </c>
      <c r="I25" s="42" t="s">
        <v>163</v>
      </c>
      <c r="J25" s="44">
        <f>J24/J23</f>
        <v>5550000</v>
      </c>
      <c r="K25" s="44">
        <f>K24/K23</f>
        <v>2570000</v>
      </c>
      <c r="L25" s="44">
        <v>665000</v>
      </c>
      <c r="M25" s="38">
        <f>SUM(M24/M23)</f>
        <v>4421200</v>
      </c>
    </row>
    <row r="26" spans="1:13">
      <c r="A26" s="37"/>
      <c r="B26" s="37"/>
      <c r="C26" s="172"/>
      <c r="D26" s="173"/>
      <c r="E26" s="174"/>
      <c r="F26" s="18"/>
      <c r="G26" s="173"/>
      <c r="H26" s="45" t="s">
        <v>164</v>
      </c>
      <c r="I26" s="43"/>
      <c r="J26" s="39"/>
      <c r="K26" s="39">
        <f>SUM(K25-J25)</f>
        <v>-2980000</v>
      </c>
      <c r="L26" s="39">
        <f>SUM(L25-K25)</f>
        <v>-1905000</v>
      </c>
      <c r="M26" s="38">
        <f>SUM(M25-L25)</f>
        <v>3756200</v>
      </c>
    </row>
    <row r="27" spans="1:13">
      <c r="A27" s="37"/>
      <c r="B27" s="37"/>
      <c r="C27" s="172" t="s">
        <v>207</v>
      </c>
      <c r="D27" s="173" t="s">
        <v>208</v>
      </c>
      <c r="E27" s="174" t="s">
        <v>209</v>
      </c>
      <c r="F27" s="167"/>
      <c r="G27" s="173" t="s">
        <v>212</v>
      </c>
      <c r="H27" s="175" t="s">
        <v>213</v>
      </c>
      <c r="I27" s="43" t="s">
        <v>165</v>
      </c>
      <c r="J27" s="44">
        <v>1</v>
      </c>
      <c r="K27" s="44">
        <v>1</v>
      </c>
      <c r="L27" s="38">
        <v>1</v>
      </c>
      <c r="M27" s="38">
        <v>1</v>
      </c>
    </row>
    <row r="28" spans="1:13">
      <c r="A28" s="37"/>
      <c r="B28" s="37"/>
      <c r="C28" s="172" t="s">
        <v>207</v>
      </c>
      <c r="D28" s="173" t="s">
        <v>208</v>
      </c>
      <c r="E28" s="174" t="s">
        <v>209</v>
      </c>
      <c r="F28" s="18"/>
      <c r="G28" s="173" t="s">
        <v>212</v>
      </c>
      <c r="H28" s="175" t="s">
        <v>213</v>
      </c>
      <c r="I28" s="42" t="s">
        <v>166</v>
      </c>
      <c r="J28" s="44">
        <v>5220000</v>
      </c>
      <c r="K28" s="44">
        <v>2452492</v>
      </c>
      <c r="L28" s="44">
        <v>664753</v>
      </c>
      <c r="M28" s="38">
        <f>'Aneksi nr.3'!O16</f>
        <v>4421200</v>
      </c>
    </row>
    <row r="29" spans="1:13">
      <c r="A29" s="37"/>
      <c r="B29" s="37"/>
      <c r="C29" s="172" t="s">
        <v>207</v>
      </c>
      <c r="D29" s="173" t="s">
        <v>208</v>
      </c>
      <c r="E29" s="174" t="s">
        <v>209</v>
      </c>
      <c r="F29" s="167"/>
      <c r="G29" s="173" t="s">
        <v>212</v>
      </c>
      <c r="H29" s="175" t="s">
        <v>213</v>
      </c>
      <c r="I29" s="42" t="s">
        <v>167</v>
      </c>
      <c r="J29" s="44">
        <f>J28/J27</f>
        <v>5220000</v>
      </c>
      <c r="K29" s="44">
        <f>SUM(K28/K27)</f>
        <v>2452492</v>
      </c>
      <c r="L29" s="44">
        <f t="shared" ref="L29:M29" si="1">SUM(L28/L27)</f>
        <v>664753</v>
      </c>
      <c r="M29" s="44">
        <f t="shared" si="1"/>
        <v>4421200</v>
      </c>
    </row>
    <row r="30" spans="1:13">
      <c r="A30" s="37"/>
      <c r="B30" s="37"/>
      <c r="C30" s="172"/>
      <c r="D30" s="173"/>
      <c r="E30" s="174"/>
      <c r="F30" s="18"/>
      <c r="G30" s="173"/>
      <c r="H30" s="46" t="s">
        <v>168</v>
      </c>
      <c r="I30" s="42"/>
      <c r="J30" s="47"/>
      <c r="K30" s="47">
        <f>SUM(K29-J29)</f>
        <v>-2767508</v>
      </c>
      <c r="L30" s="47">
        <f>SUM(L29-K29)</f>
        <v>-1787739</v>
      </c>
      <c r="M30" s="284">
        <f>SUM(M29-L29)</f>
        <v>3756447</v>
      </c>
    </row>
    <row r="31" spans="1:13">
      <c r="A31" s="37"/>
      <c r="B31" s="37"/>
      <c r="C31" s="172" t="s">
        <v>207</v>
      </c>
      <c r="D31" s="173" t="s">
        <v>208</v>
      </c>
      <c r="E31" s="174" t="s">
        <v>209</v>
      </c>
      <c r="F31" s="167"/>
      <c r="G31" s="173" t="s">
        <v>214</v>
      </c>
      <c r="H31" s="175" t="s">
        <v>215</v>
      </c>
      <c r="I31" s="43" t="s">
        <v>157</v>
      </c>
      <c r="J31" s="44">
        <v>1</v>
      </c>
      <c r="K31" s="44">
        <v>1</v>
      </c>
      <c r="L31" s="44"/>
      <c r="M31" s="38"/>
    </row>
    <row r="32" spans="1:13">
      <c r="A32" s="37"/>
      <c r="B32" s="37"/>
      <c r="C32" s="172" t="s">
        <v>207</v>
      </c>
      <c r="D32" s="173" t="s">
        <v>208</v>
      </c>
      <c r="E32" s="174" t="s">
        <v>209</v>
      </c>
      <c r="F32" s="18"/>
      <c r="G32" s="173" t="s">
        <v>214</v>
      </c>
      <c r="H32" s="175" t="s">
        <v>215</v>
      </c>
      <c r="I32" s="42" t="s">
        <v>158</v>
      </c>
      <c r="J32" s="44">
        <v>8500000</v>
      </c>
      <c r="K32" s="44">
        <v>0</v>
      </c>
      <c r="L32" s="44"/>
      <c r="M32" s="38"/>
    </row>
    <row r="33" spans="1:13">
      <c r="A33" s="37"/>
      <c r="B33" s="37"/>
      <c r="C33" s="172" t="s">
        <v>207</v>
      </c>
      <c r="D33" s="173" t="s">
        <v>208</v>
      </c>
      <c r="E33" s="174" t="s">
        <v>209</v>
      </c>
      <c r="F33" s="167"/>
      <c r="G33" s="173" t="s">
        <v>214</v>
      </c>
      <c r="H33" s="175" t="s">
        <v>215</v>
      </c>
      <c r="I33" s="42" t="s">
        <v>159</v>
      </c>
      <c r="J33" s="44">
        <v>8500000</v>
      </c>
      <c r="K33" s="44">
        <f>SUM(K32/K31)</f>
        <v>0</v>
      </c>
      <c r="L33" s="44" t="e">
        <f>SUM(L32/L31)</f>
        <v>#DIV/0!</v>
      </c>
      <c r="M33" s="38" t="e">
        <f>SUM(M32/M31)</f>
        <v>#DIV/0!</v>
      </c>
    </row>
    <row r="34" spans="1:13">
      <c r="A34" s="37"/>
      <c r="B34" s="37"/>
      <c r="C34" s="172"/>
      <c r="D34" s="173"/>
      <c r="E34" s="174"/>
      <c r="F34" s="18"/>
      <c r="G34" s="173"/>
      <c r="H34" s="45" t="s">
        <v>160</v>
      </c>
      <c r="I34" s="43"/>
      <c r="J34" s="39"/>
      <c r="K34" s="39">
        <f>SUM(K33-J33)</f>
        <v>-8500000</v>
      </c>
      <c r="L34" s="39" t="e">
        <f>SUM(L33-K33)</f>
        <v>#DIV/0!</v>
      </c>
      <c r="M34" s="38" t="e">
        <f>SUM(M33-L33)</f>
        <v>#DIV/0!</v>
      </c>
    </row>
    <row r="35" spans="1:13">
      <c r="A35" s="37"/>
      <c r="B35" s="37"/>
      <c r="C35" s="172" t="s">
        <v>207</v>
      </c>
      <c r="D35" s="173" t="s">
        <v>208</v>
      </c>
      <c r="E35" s="174" t="s">
        <v>209</v>
      </c>
      <c r="F35" s="167"/>
      <c r="G35" s="173" t="s">
        <v>214</v>
      </c>
      <c r="H35" s="175" t="s">
        <v>215</v>
      </c>
      <c r="I35" s="43" t="s">
        <v>161</v>
      </c>
      <c r="J35" s="44">
        <v>1</v>
      </c>
      <c r="K35" s="44">
        <v>1</v>
      </c>
      <c r="L35" s="44"/>
      <c r="M35" s="38"/>
    </row>
    <row r="36" spans="1:13">
      <c r="A36" s="37"/>
      <c r="B36" s="37"/>
      <c r="C36" s="172" t="s">
        <v>207</v>
      </c>
      <c r="D36" s="173" t="s">
        <v>208</v>
      </c>
      <c r="E36" s="174" t="s">
        <v>209</v>
      </c>
      <c r="F36" s="18"/>
      <c r="G36" s="173" t="s">
        <v>214</v>
      </c>
      <c r="H36" s="175" t="s">
        <v>215</v>
      </c>
      <c r="I36" s="42" t="s">
        <v>162</v>
      </c>
      <c r="J36" s="44">
        <v>6800000</v>
      </c>
      <c r="K36" s="44"/>
      <c r="L36" s="44"/>
      <c r="M36" s="38"/>
    </row>
    <row r="37" spans="1:13">
      <c r="A37" s="37"/>
      <c r="B37" s="37"/>
      <c r="C37" s="172" t="s">
        <v>207</v>
      </c>
      <c r="D37" s="173" t="s">
        <v>208</v>
      </c>
      <c r="E37" s="174" t="s">
        <v>209</v>
      </c>
      <c r="F37" s="167"/>
      <c r="G37" s="173" t="s">
        <v>214</v>
      </c>
      <c r="H37" s="175" t="s">
        <v>215</v>
      </c>
      <c r="I37" s="42" t="s">
        <v>163</v>
      </c>
      <c r="J37" s="44">
        <v>6800000</v>
      </c>
      <c r="K37" s="44"/>
      <c r="L37" s="44" t="e">
        <f>SUM(L36/L35)</f>
        <v>#DIV/0!</v>
      </c>
      <c r="M37" s="38" t="e">
        <f>SUM(M36/M35)</f>
        <v>#DIV/0!</v>
      </c>
    </row>
    <row r="38" spans="1:13">
      <c r="A38" s="37"/>
      <c r="B38" s="37"/>
      <c r="C38" s="172"/>
      <c r="D38" s="173"/>
      <c r="E38" s="174"/>
      <c r="F38" s="18"/>
      <c r="G38" s="173"/>
      <c r="H38" s="45" t="s">
        <v>164</v>
      </c>
      <c r="I38" s="43"/>
      <c r="J38" s="39"/>
      <c r="K38" s="39">
        <f>SUM(K37-J37)</f>
        <v>-6800000</v>
      </c>
      <c r="L38" s="39" t="e">
        <f>SUM(L37-K37)</f>
        <v>#DIV/0!</v>
      </c>
      <c r="M38" s="38" t="e">
        <f>SUM(M37-L37)</f>
        <v>#DIV/0!</v>
      </c>
    </row>
    <row r="39" spans="1:13">
      <c r="A39" s="37"/>
      <c r="B39" s="37"/>
      <c r="C39" s="172" t="s">
        <v>207</v>
      </c>
      <c r="D39" s="173" t="s">
        <v>208</v>
      </c>
      <c r="E39" s="174" t="s">
        <v>209</v>
      </c>
      <c r="F39" s="167"/>
      <c r="G39" s="173" t="s">
        <v>214</v>
      </c>
      <c r="H39" s="175" t="s">
        <v>215</v>
      </c>
      <c r="I39" s="43" t="s">
        <v>165</v>
      </c>
      <c r="J39" s="44">
        <v>1</v>
      </c>
      <c r="K39" s="44">
        <v>1</v>
      </c>
      <c r="L39" s="44">
        <v>0</v>
      </c>
      <c r="M39" s="38">
        <v>0</v>
      </c>
    </row>
    <row r="40" spans="1:13">
      <c r="A40" s="37"/>
      <c r="B40" s="37"/>
      <c r="C40" s="172" t="s">
        <v>207</v>
      </c>
      <c r="D40" s="173" t="s">
        <v>208</v>
      </c>
      <c r="E40" s="174" t="s">
        <v>209</v>
      </c>
      <c r="F40" s="18"/>
      <c r="G40" s="173" t="s">
        <v>214</v>
      </c>
      <c r="H40" s="175" t="s">
        <v>215</v>
      </c>
      <c r="I40" s="42" t="s">
        <v>166</v>
      </c>
      <c r="J40" s="44">
        <v>0</v>
      </c>
      <c r="K40" s="44">
        <v>0</v>
      </c>
      <c r="L40" s="44">
        <v>0</v>
      </c>
      <c r="M40" s="38">
        <v>0</v>
      </c>
    </row>
    <row r="41" spans="1:13">
      <c r="A41" s="37"/>
      <c r="B41" s="37"/>
      <c r="C41" s="172" t="s">
        <v>207</v>
      </c>
      <c r="D41" s="173" t="s">
        <v>208</v>
      </c>
      <c r="E41" s="174" t="s">
        <v>209</v>
      </c>
      <c r="F41" s="167"/>
      <c r="G41" s="173" t="s">
        <v>214</v>
      </c>
      <c r="H41" s="175" t="s">
        <v>215</v>
      </c>
      <c r="I41" s="42" t="s">
        <v>167</v>
      </c>
      <c r="J41" s="44">
        <v>0</v>
      </c>
      <c r="K41" s="44">
        <f>K40/K39</f>
        <v>0</v>
      </c>
      <c r="L41" s="44">
        <v>0</v>
      </c>
      <c r="M41" s="38">
        <v>0</v>
      </c>
    </row>
    <row r="42" spans="1:13">
      <c r="A42" s="37"/>
      <c r="B42" s="37"/>
      <c r="C42" s="172"/>
      <c r="D42" s="173"/>
      <c r="E42" s="174"/>
      <c r="F42" s="18"/>
      <c r="G42" s="173"/>
      <c r="H42" s="46" t="s">
        <v>168</v>
      </c>
      <c r="I42" s="42"/>
      <c r="J42" s="47"/>
      <c r="K42" s="47">
        <f>SUM(K41-J41)</f>
        <v>0</v>
      </c>
      <c r="L42" s="47">
        <f>SUM(L41-K41)</f>
        <v>0</v>
      </c>
      <c r="M42" s="38">
        <f>SUM(M41-L41)</f>
        <v>0</v>
      </c>
    </row>
    <row r="43" spans="1:13">
      <c r="A43" s="37"/>
      <c r="B43" s="37"/>
      <c r="C43" s="172" t="s">
        <v>207</v>
      </c>
      <c r="D43" s="173" t="s">
        <v>208</v>
      </c>
      <c r="E43" s="174" t="s">
        <v>209</v>
      </c>
      <c r="F43" s="167"/>
      <c r="G43" s="173" t="s">
        <v>261</v>
      </c>
      <c r="H43" s="175" t="s">
        <v>262</v>
      </c>
      <c r="I43" s="43" t="s">
        <v>157</v>
      </c>
      <c r="J43" s="44">
        <v>1</v>
      </c>
      <c r="K43" s="44">
        <v>1</v>
      </c>
      <c r="L43" s="44"/>
      <c r="M43" s="38"/>
    </row>
    <row r="44" spans="1:13">
      <c r="A44" s="37"/>
      <c r="B44" s="37"/>
      <c r="C44" s="172" t="s">
        <v>207</v>
      </c>
      <c r="D44" s="173" t="s">
        <v>208</v>
      </c>
      <c r="E44" s="174" t="s">
        <v>209</v>
      </c>
      <c r="F44" s="18"/>
      <c r="G44" s="173" t="s">
        <v>261</v>
      </c>
      <c r="H44" s="175" t="s">
        <v>262</v>
      </c>
      <c r="I44" s="42" t="s">
        <v>158</v>
      </c>
      <c r="J44" s="44">
        <v>10000000</v>
      </c>
      <c r="K44" s="44"/>
      <c r="L44" s="44"/>
      <c r="M44" s="38"/>
    </row>
    <row r="45" spans="1:13">
      <c r="A45" s="37"/>
      <c r="B45" s="37"/>
      <c r="C45" s="172" t="s">
        <v>207</v>
      </c>
      <c r="D45" s="173" t="s">
        <v>208</v>
      </c>
      <c r="E45" s="174" t="s">
        <v>209</v>
      </c>
      <c r="F45" s="167"/>
      <c r="G45" s="173" t="s">
        <v>261</v>
      </c>
      <c r="H45" s="175" t="s">
        <v>262</v>
      </c>
      <c r="I45" s="42" t="s">
        <v>159</v>
      </c>
      <c r="J45" s="44">
        <v>10000000</v>
      </c>
      <c r="K45" s="44"/>
      <c r="L45" s="44" t="e">
        <f>SUM(L44/L43)</f>
        <v>#DIV/0!</v>
      </c>
      <c r="M45" s="38" t="e">
        <f>SUM(M44/M43)</f>
        <v>#DIV/0!</v>
      </c>
    </row>
    <row r="46" spans="1:13">
      <c r="A46" s="37"/>
      <c r="B46" s="37"/>
      <c r="C46" s="172"/>
      <c r="D46" s="173"/>
      <c r="E46" s="174"/>
      <c r="F46" s="18"/>
      <c r="G46" s="173"/>
      <c r="H46" s="45" t="s">
        <v>160</v>
      </c>
      <c r="I46" s="43"/>
      <c r="J46" s="39"/>
      <c r="K46" s="39">
        <f>SUM(K45-J45)</f>
        <v>-10000000</v>
      </c>
      <c r="L46" s="39" t="e">
        <f>SUM(L45-K45)</f>
        <v>#DIV/0!</v>
      </c>
      <c r="M46" s="38" t="e">
        <f>SUM(M45-L45)</f>
        <v>#DIV/0!</v>
      </c>
    </row>
    <row r="47" spans="1:13">
      <c r="A47" s="37"/>
      <c r="B47" s="37"/>
      <c r="C47" s="172" t="s">
        <v>207</v>
      </c>
      <c r="D47" s="173" t="s">
        <v>208</v>
      </c>
      <c r="E47" s="174" t="s">
        <v>209</v>
      </c>
      <c r="F47" s="167"/>
      <c r="G47" s="173" t="s">
        <v>261</v>
      </c>
      <c r="H47" s="175" t="s">
        <v>262</v>
      </c>
      <c r="I47" s="43" t="s">
        <v>161</v>
      </c>
      <c r="J47" s="44">
        <v>1</v>
      </c>
      <c r="K47" s="44">
        <v>1</v>
      </c>
      <c r="L47" s="44"/>
      <c r="M47" s="38"/>
    </row>
    <row r="48" spans="1:13">
      <c r="A48" s="37"/>
      <c r="B48" s="37"/>
      <c r="C48" s="172" t="s">
        <v>207</v>
      </c>
      <c r="D48" s="173" t="s">
        <v>208</v>
      </c>
      <c r="E48" s="174" t="s">
        <v>209</v>
      </c>
      <c r="F48" s="18"/>
      <c r="G48" s="173" t="s">
        <v>261</v>
      </c>
      <c r="H48" s="175" t="s">
        <v>262</v>
      </c>
      <c r="I48" s="42" t="s">
        <v>162</v>
      </c>
      <c r="J48" s="44">
        <v>0</v>
      </c>
      <c r="K48" s="44">
        <v>0</v>
      </c>
      <c r="L48" s="44"/>
      <c r="M48" s="38"/>
    </row>
    <row r="49" spans="1:13">
      <c r="A49" s="37"/>
      <c r="B49" s="37"/>
      <c r="C49" s="172" t="s">
        <v>207</v>
      </c>
      <c r="D49" s="173" t="s">
        <v>208</v>
      </c>
      <c r="E49" s="174" t="s">
        <v>209</v>
      </c>
      <c r="F49" s="167"/>
      <c r="G49" s="173" t="s">
        <v>261</v>
      </c>
      <c r="H49" s="175" t="s">
        <v>262</v>
      </c>
      <c r="I49" s="42" t="s">
        <v>163</v>
      </c>
      <c r="J49" s="44">
        <v>0</v>
      </c>
      <c r="K49" s="44">
        <v>0</v>
      </c>
      <c r="L49" s="44" t="e">
        <f>SUM(L48/L47)</f>
        <v>#DIV/0!</v>
      </c>
      <c r="M49" s="38" t="e">
        <f>SUM(M48/M47)</f>
        <v>#DIV/0!</v>
      </c>
    </row>
    <row r="50" spans="1:13">
      <c r="A50" s="37"/>
      <c r="B50" s="37"/>
      <c r="C50" s="172"/>
      <c r="D50" s="173"/>
      <c r="E50" s="174"/>
      <c r="F50" s="18"/>
      <c r="G50" s="173"/>
      <c r="H50" s="45" t="s">
        <v>164</v>
      </c>
      <c r="I50" s="43"/>
      <c r="J50" s="39"/>
      <c r="K50" s="39">
        <f>SUM(K49-J49)</f>
        <v>0</v>
      </c>
      <c r="L50" s="39" t="e">
        <f>SUM(L49-K49)</f>
        <v>#DIV/0!</v>
      </c>
      <c r="M50" s="38" t="e">
        <f>SUM(M49-L49)</f>
        <v>#DIV/0!</v>
      </c>
    </row>
    <row r="51" spans="1:13">
      <c r="A51" s="37"/>
      <c r="B51" s="37"/>
      <c r="C51" s="172" t="s">
        <v>207</v>
      </c>
      <c r="D51" s="173" t="s">
        <v>208</v>
      </c>
      <c r="E51" s="174" t="s">
        <v>209</v>
      </c>
      <c r="F51" s="167"/>
      <c r="G51" s="173" t="s">
        <v>261</v>
      </c>
      <c r="H51" s="175" t="s">
        <v>262</v>
      </c>
      <c r="I51" s="43" t="s">
        <v>165</v>
      </c>
      <c r="J51" s="44">
        <v>1</v>
      </c>
      <c r="K51" s="44">
        <v>0</v>
      </c>
      <c r="L51" s="44">
        <v>0</v>
      </c>
      <c r="M51" s="38">
        <v>0</v>
      </c>
    </row>
    <row r="52" spans="1:13">
      <c r="A52" s="37"/>
      <c r="B52" s="37"/>
      <c r="C52" s="172" t="s">
        <v>207</v>
      </c>
      <c r="D52" s="173" t="s">
        <v>208</v>
      </c>
      <c r="E52" s="174" t="s">
        <v>209</v>
      </c>
      <c r="F52" s="18"/>
      <c r="G52" s="173" t="s">
        <v>261</v>
      </c>
      <c r="H52" s="175" t="s">
        <v>262</v>
      </c>
      <c r="I52" s="42" t="s">
        <v>166</v>
      </c>
      <c r="J52" s="44">
        <v>0</v>
      </c>
      <c r="K52" s="44">
        <v>0</v>
      </c>
      <c r="L52" s="44">
        <v>0</v>
      </c>
      <c r="M52" s="38">
        <v>0</v>
      </c>
    </row>
    <row r="53" spans="1:13">
      <c r="A53" s="37"/>
      <c r="B53" s="37"/>
      <c r="C53" s="172" t="s">
        <v>207</v>
      </c>
      <c r="D53" s="173" t="s">
        <v>208</v>
      </c>
      <c r="E53" s="174" t="s">
        <v>209</v>
      </c>
      <c r="F53" s="167"/>
      <c r="G53" s="173" t="s">
        <v>261</v>
      </c>
      <c r="H53" s="175" t="s">
        <v>262</v>
      </c>
      <c r="I53" s="42" t="s">
        <v>167</v>
      </c>
      <c r="J53" s="44">
        <v>0</v>
      </c>
      <c r="K53" s="44">
        <v>0</v>
      </c>
      <c r="L53" s="44">
        <v>0</v>
      </c>
      <c r="M53" s="38">
        <v>0</v>
      </c>
    </row>
    <row r="54" spans="1:13">
      <c r="A54" s="37"/>
      <c r="B54" s="37"/>
      <c r="C54" s="172"/>
      <c r="D54" s="173"/>
      <c r="E54" s="174"/>
      <c r="F54" s="18"/>
      <c r="G54" s="173"/>
      <c r="H54" s="46" t="s">
        <v>168</v>
      </c>
      <c r="I54" s="42"/>
      <c r="J54" s="47"/>
      <c r="K54" s="47">
        <f>SUM(K53-J53)</f>
        <v>0</v>
      </c>
      <c r="L54" s="47">
        <f>SUM(L53-K53)</f>
        <v>0</v>
      </c>
      <c r="M54" s="38">
        <f>SUM(M53-L53)</f>
        <v>0</v>
      </c>
    </row>
    <row r="55" spans="1:13">
      <c r="A55" s="37"/>
      <c r="B55" s="37"/>
      <c r="C55" s="172" t="s">
        <v>207</v>
      </c>
      <c r="D55" s="173" t="s">
        <v>208</v>
      </c>
      <c r="E55" s="174" t="s">
        <v>209</v>
      </c>
      <c r="F55" s="167"/>
      <c r="G55" s="173" t="s">
        <v>216</v>
      </c>
      <c r="H55" s="175" t="s">
        <v>217</v>
      </c>
      <c r="I55" s="43" t="s">
        <v>157</v>
      </c>
      <c r="J55" s="44">
        <v>1</v>
      </c>
      <c r="K55" s="44">
        <v>1</v>
      </c>
      <c r="L55" s="44">
        <v>1</v>
      </c>
      <c r="M55" s="38">
        <v>0</v>
      </c>
    </row>
    <row r="56" spans="1:13">
      <c r="A56" s="37"/>
      <c r="B56" s="37"/>
      <c r="C56" s="172" t="s">
        <v>207</v>
      </c>
      <c r="D56" s="173" t="s">
        <v>208</v>
      </c>
      <c r="E56" s="174" t="s">
        <v>209</v>
      </c>
      <c r="F56" s="18"/>
      <c r="G56" s="173" t="s">
        <v>216</v>
      </c>
      <c r="H56" s="175" t="s">
        <v>217</v>
      </c>
      <c r="I56" s="42" t="s">
        <v>158</v>
      </c>
      <c r="J56" s="44">
        <v>44000000</v>
      </c>
      <c r="K56" s="44">
        <v>10900000</v>
      </c>
      <c r="L56" s="44"/>
      <c r="M56" s="38">
        <v>0</v>
      </c>
    </row>
    <row r="57" spans="1:13">
      <c r="A57" s="37"/>
      <c r="B57" s="37"/>
      <c r="C57" s="172" t="s">
        <v>207</v>
      </c>
      <c r="D57" s="173" t="s">
        <v>208</v>
      </c>
      <c r="E57" s="174" t="s">
        <v>209</v>
      </c>
      <c r="F57" s="167"/>
      <c r="G57" s="173" t="s">
        <v>216</v>
      </c>
      <c r="H57" s="175" t="s">
        <v>217</v>
      </c>
      <c r="I57" s="42" t="s">
        <v>159</v>
      </c>
      <c r="J57" s="44">
        <f>J56/J55</f>
        <v>44000000</v>
      </c>
      <c r="K57" s="44">
        <f t="shared" ref="K57:M57" si="2">K56/K55</f>
        <v>10900000</v>
      </c>
      <c r="L57" s="44"/>
      <c r="M57" s="38" t="e">
        <f t="shared" si="2"/>
        <v>#DIV/0!</v>
      </c>
    </row>
    <row r="58" spans="1:13">
      <c r="A58" s="37"/>
      <c r="B58" s="37"/>
      <c r="C58" s="172"/>
      <c r="D58" s="173"/>
      <c r="E58" s="174"/>
      <c r="F58" s="18"/>
      <c r="G58" s="173"/>
      <c r="H58" s="45" t="s">
        <v>160</v>
      </c>
      <c r="I58" s="43"/>
      <c r="J58" s="39"/>
      <c r="K58" s="39">
        <f>SUM(K57-J57)</f>
        <v>-33100000</v>
      </c>
      <c r="L58" s="39">
        <f>SUM(L57-K57)</f>
        <v>-10900000</v>
      </c>
      <c r="M58" s="38" t="e">
        <f>SUM(M57-L57)</f>
        <v>#DIV/0!</v>
      </c>
    </row>
    <row r="59" spans="1:13">
      <c r="A59" s="37"/>
      <c r="B59" s="37"/>
      <c r="C59" s="172" t="s">
        <v>207</v>
      </c>
      <c r="D59" s="173" t="s">
        <v>208</v>
      </c>
      <c r="E59" s="174" t="s">
        <v>209</v>
      </c>
      <c r="F59" s="167"/>
      <c r="G59" s="173" t="s">
        <v>216</v>
      </c>
      <c r="H59" s="175" t="s">
        <v>217</v>
      </c>
      <c r="I59" s="43" t="s">
        <v>161</v>
      </c>
      <c r="J59" s="44">
        <v>1</v>
      </c>
      <c r="K59" s="44">
        <v>1</v>
      </c>
      <c r="L59" s="44">
        <v>1</v>
      </c>
      <c r="M59" s="38">
        <v>1</v>
      </c>
    </row>
    <row r="60" spans="1:13">
      <c r="A60" s="37"/>
      <c r="B60" s="37"/>
      <c r="C60" s="172" t="s">
        <v>207</v>
      </c>
      <c r="D60" s="173" t="s">
        <v>208</v>
      </c>
      <c r="E60" s="174" t="s">
        <v>209</v>
      </c>
      <c r="F60" s="18"/>
      <c r="G60" s="173" t="s">
        <v>216</v>
      </c>
      <c r="H60" s="175" t="s">
        <v>217</v>
      </c>
      <c r="I60" s="42" t="s">
        <v>162</v>
      </c>
      <c r="J60" s="44">
        <v>23952434</v>
      </c>
      <c r="K60" s="44">
        <v>10900000</v>
      </c>
      <c r="L60" s="44">
        <v>3020000</v>
      </c>
      <c r="M60" s="38"/>
    </row>
    <row r="61" spans="1:13">
      <c r="A61" s="37"/>
      <c r="B61" s="37"/>
      <c r="C61" s="172" t="s">
        <v>207</v>
      </c>
      <c r="D61" s="173" t="s">
        <v>208</v>
      </c>
      <c r="E61" s="174" t="s">
        <v>209</v>
      </c>
      <c r="F61" s="167"/>
      <c r="G61" s="173" t="s">
        <v>216</v>
      </c>
      <c r="H61" s="175" t="s">
        <v>217</v>
      </c>
      <c r="I61" s="42" t="s">
        <v>163</v>
      </c>
      <c r="J61" s="44">
        <f>J60/J59</f>
        <v>23952434</v>
      </c>
      <c r="K61" s="44">
        <f t="shared" ref="K61" si="3">K60/K59</f>
        <v>10900000</v>
      </c>
      <c r="L61" s="44">
        <v>3020000</v>
      </c>
      <c r="M61" s="38"/>
    </row>
    <row r="62" spans="1:13">
      <c r="A62" s="37"/>
      <c r="B62" s="37"/>
      <c r="C62" s="172"/>
      <c r="D62" s="173"/>
      <c r="E62" s="174"/>
      <c r="F62" s="18"/>
      <c r="G62" s="173"/>
      <c r="H62" s="45" t="s">
        <v>164</v>
      </c>
      <c r="I62" s="43"/>
      <c r="J62" s="39"/>
      <c r="K62" s="39">
        <f>SUM(K61-J61)</f>
        <v>-13052434</v>
      </c>
      <c r="L62" s="39">
        <f>SUM(L61-K61)</f>
        <v>-7880000</v>
      </c>
      <c r="M62" s="38">
        <f>SUM(M61-L61)</f>
        <v>-3020000</v>
      </c>
    </row>
    <row r="63" spans="1:13">
      <c r="A63" s="37"/>
      <c r="B63" s="37"/>
      <c r="C63" s="172" t="s">
        <v>207</v>
      </c>
      <c r="D63" s="173" t="s">
        <v>208</v>
      </c>
      <c r="E63" s="174" t="s">
        <v>209</v>
      </c>
      <c r="F63" s="167"/>
      <c r="G63" s="173" t="s">
        <v>216</v>
      </c>
      <c r="H63" s="175" t="s">
        <v>217</v>
      </c>
      <c r="I63" s="43" t="s">
        <v>165</v>
      </c>
      <c r="J63" s="44">
        <v>1</v>
      </c>
      <c r="K63" s="44">
        <v>1</v>
      </c>
      <c r="L63" s="44">
        <v>1</v>
      </c>
      <c r="M63" s="38">
        <v>1</v>
      </c>
    </row>
    <row r="64" spans="1:13">
      <c r="A64" s="37"/>
      <c r="B64" s="37"/>
      <c r="C64" s="172" t="s">
        <v>207</v>
      </c>
      <c r="D64" s="173" t="s">
        <v>208</v>
      </c>
      <c r="E64" s="174" t="s">
        <v>209</v>
      </c>
      <c r="F64" s="18"/>
      <c r="G64" s="173" t="s">
        <v>216</v>
      </c>
      <c r="H64" s="175" t="s">
        <v>217</v>
      </c>
      <c r="I64" s="42" t="s">
        <v>166</v>
      </c>
      <c r="J64" s="44">
        <v>23680680</v>
      </c>
      <c r="K64" s="44">
        <v>9905236</v>
      </c>
      <c r="L64" s="44">
        <v>2822108</v>
      </c>
      <c r="M64" s="38"/>
    </row>
    <row r="65" spans="1:13">
      <c r="A65" s="37"/>
      <c r="B65" s="37"/>
      <c r="C65" s="172" t="s">
        <v>207</v>
      </c>
      <c r="D65" s="173" t="s">
        <v>208</v>
      </c>
      <c r="E65" s="174" t="s">
        <v>209</v>
      </c>
      <c r="F65" s="167"/>
      <c r="G65" s="173" t="s">
        <v>216</v>
      </c>
      <c r="H65" s="175" t="s">
        <v>217</v>
      </c>
      <c r="I65" s="42" t="s">
        <v>167</v>
      </c>
      <c r="J65" s="44">
        <f>J64/J63</f>
        <v>23680680</v>
      </c>
      <c r="K65" s="44">
        <f t="shared" ref="K65" si="4">K64/K63</f>
        <v>9905236</v>
      </c>
      <c r="L65" s="44">
        <v>2822108</v>
      </c>
      <c r="M65" s="38"/>
    </row>
    <row r="66" spans="1:13">
      <c r="A66" s="37"/>
      <c r="B66" s="37"/>
      <c r="C66" s="172"/>
      <c r="D66" s="173"/>
      <c r="E66" s="174"/>
      <c r="F66" s="18"/>
      <c r="G66" s="173"/>
      <c r="H66" s="46" t="s">
        <v>168</v>
      </c>
      <c r="I66" s="42"/>
      <c r="J66" s="47"/>
      <c r="K66" s="47">
        <f>SUM(K65-J65)</f>
        <v>-13775444</v>
      </c>
      <c r="L66" s="47">
        <f>SUM(L65-K65)</f>
        <v>-7083128</v>
      </c>
      <c r="M66" s="38">
        <f>SUM(M65-L65)</f>
        <v>-2822108</v>
      </c>
    </row>
    <row r="67" spans="1:13">
      <c r="A67" s="37"/>
      <c r="B67" s="37"/>
      <c r="C67" s="172" t="s">
        <v>207</v>
      </c>
      <c r="D67" s="173" t="s">
        <v>208</v>
      </c>
      <c r="E67" s="174" t="s">
        <v>209</v>
      </c>
      <c r="F67" s="167"/>
      <c r="G67" s="173" t="s">
        <v>263</v>
      </c>
      <c r="H67" s="175" t="s">
        <v>229</v>
      </c>
      <c r="I67" s="43" t="s">
        <v>157</v>
      </c>
      <c r="J67" s="44">
        <v>4</v>
      </c>
      <c r="K67" s="44"/>
      <c r="L67" s="44"/>
      <c r="M67" s="38"/>
    </row>
    <row r="68" spans="1:13">
      <c r="A68" s="37"/>
      <c r="B68" s="37"/>
      <c r="C68" s="172" t="s">
        <v>207</v>
      </c>
      <c r="D68" s="173" t="s">
        <v>208</v>
      </c>
      <c r="E68" s="174" t="s">
        <v>209</v>
      </c>
      <c r="F68" s="18"/>
      <c r="G68" s="173" t="s">
        <v>263</v>
      </c>
      <c r="H68" s="175" t="s">
        <v>229</v>
      </c>
      <c r="I68" s="42" t="s">
        <v>158</v>
      </c>
      <c r="J68" s="44"/>
      <c r="K68" s="44"/>
      <c r="L68" s="44"/>
      <c r="M68" s="38"/>
    </row>
    <row r="69" spans="1:13">
      <c r="A69" s="37"/>
      <c r="B69" s="37"/>
      <c r="C69" s="172" t="s">
        <v>207</v>
      </c>
      <c r="D69" s="173" t="s">
        <v>208</v>
      </c>
      <c r="E69" s="174" t="s">
        <v>209</v>
      </c>
      <c r="F69" s="167"/>
      <c r="G69" s="173" t="s">
        <v>263</v>
      </c>
      <c r="H69" s="175" t="s">
        <v>229</v>
      </c>
      <c r="I69" s="42" t="s">
        <v>159</v>
      </c>
      <c r="J69" s="44"/>
      <c r="K69" s="44" t="e">
        <f t="shared" ref="K69:M69" si="5">K68/K67</f>
        <v>#DIV/0!</v>
      </c>
      <c r="L69" s="44" t="e">
        <f t="shared" si="5"/>
        <v>#DIV/0!</v>
      </c>
      <c r="M69" s="38" t="e">
        <f t="shared" si="5"/>
        <v>#DIV/0!</v>
      </c>
    </row>
    <row r="70" spans="1:13">
      <c r="A70" s="37"/>
      <c r="B70" s="37"/>
      <c r="C70" s="172"/>
      <c r="D70" s="173"/>
      <c r="E70" s="174"/>
      <c r="F70" s="18"/>
      <c r="G70" s="173"/>
      <c r="H70" s="45" t="s">
        <v>160</v>
      </c>
      <c r="I70" s="43"/>
      <c r="J70" s="39"/>
      <c r="K70" s="39" t="e">
        <f>SUM(K69-J69)</f>
        <v>#DIV/0!</v>
      </c>
      <c r="L70" s="39" t="e">
        <f>SUM(L69-K69)</f>
        <v>#DIV/0!</v>
      </c>
      <c r="M70" s="38" t="e">
        <f>SUM(M69-L69)</f>
        <v>#DIV/0!</v>
      </c>
    </row>
    <row r="71" spans="1:13">
      <c r="A71" s="37"/>
      <c r="B71" s="37"/>
      <c r="C71" s="172" t="s">
        <v>207</v>
      </c>
      <c r="D71" s="173" t="s">
        <v>208</v>
      </c>
      <c r="E71" s="174" t="s">
        <v>209</v>
      </c>
      <c r="F71" s="167"/>
      <c r="G71" s="173" t="s">
        <v>263</v>
      </c>
      <c r="H71" s="175" t="s">
        <v>229</v>
      </c>
      <c r="I71" s="43" t="s">
        <v>161</v>
      </c>
      <c r="J71" s="44">
        <v>4</v>
      </c>
      <c r="K71" s="44"/>
      <c r="L71" s="44"/>
      <c r="M71" s="38"/>
    </row>
    <row r="72" spans="1:13">
      <c r="A72" s="37"/>
      <c r="B72" s="37"/>
      <c r="C72" s="172" t="s">
        <v>207</v>
      </c>
      <c r="D72" s="173" t="s">
        <v>208</v>
      </c>
      <c r="E72" s="174" t="s">
        <v>209</v>
      </c>
      <c r="F72" s="18"/>
      <c r="G72" s="173" t="s">
        <v>263</v>
      </c>
      <c r="H72" s="175" t="s">
        <v>229</v>
      </c>
      <c r="I72" s="42" t="s">
        <v>162</v>
      </c>
      <c r="J72" s="44"/>
      <c r="K72" s="44"/>
      <c r="L72" s="44"/>
      <c r="M72" s="38"/>
    </row>
    <row r="73" spans="1:13">
      <c r="A73" s="37"/>
      <c r="B73" s="37"/>
      <c r="C73" s="172" t="s">
        <v>207</v>
      </c>
      <c r="D73" s="173" t="s">
        <v>208</v>
      </c>
      <c r="E73" s="174" t="s">
        <v>209</v>
      </c>
      <c r="F73" s="167"/>
      <c r="G73" s="173" t="s">
        <v>263</v>
      </c>
      <c r="H73" s="175" t="s">
        <v>229</v>
      </c>
      <c r="I73" s="42" t="s">
        <v>163</v>
      </c>
      <c r="J73" s="44"/>
      <c r="K73" s="44" t="e">
        <f t="shared" ref="K73:M73" si="6">K72/K71</f>
        <v>#DIV/0!</v>
      </c>
      <c r="L73" s="44" t="e">
        <f t="shared" si="6"/>
        <v>#DIV/0!</v>
      </c>
      <c r="M73" s="38" t="e">
        <f t="shared" si="6"/>
        <v>#DIV/0!</v>
      </c>
    </row>
    <row r="74" spans="1:13">
      <c r="A74" s="37"/>
      <c r="B74" s="37"/>
      <c r="C74" s="172"/>
      <c r="D74" s="173"/>
      <c r="E74" s="174"/>
      <c r="F74" s="18"/>
      <c r="G74" s="173"/>
      <c r="H74" s="45" t="s">
        <v>164</v>
      </c>
      <c r="I74" s="43"/>
      <c r="J74" s="39"/>
      <c r="K74" s="39" t="e">
        <f>SUM(K73-J73)</f>
        <v>#DIV/0!</v>
      </c>
      <c r="L74" s="39" t="e">
        <f>SUM(L73-K73)</f>
        <v>#DIV/0!</v>
      </c>
      <c r="M74" s="38" t="e">
        <f>SUM(M73-L73)</f>
        <v>#DIV/0!</v>
      </c>
    </row>
    <row r="75" spans="1:13">
      <c r="A75" s="37"/>
      <c r="B75" s="37"/>
      <c r="C75" s="172" t="s">
        <v>207</v>
      </c>
      <c r="D75" s="173" t="s">
        <v>208</v>
      </c>
      <c r="E75" s="174" t="s">
        <v>209</v>
      </c>
      <c r="F75" s="167"/>
      <c r="G75" s="173" t="s">
        <v>263</v>
      </c>
      <c r="H75" s="175" t="s">
        <v>229</v>
      </c>
      <c r="I75" s="43" t="s">
        <v>165</v>
      </c>
      <c r="J75" s="44">
        <v>4</v>
      </c>
      <c r="K75" s="44">
        <v>0</v>
      </c>
      <c r="L75" s="44">
        <v>0</v>
      </c>
      <c r="M75" s="38">
        <v>0</v>
      </c>
    </row>
    <row r="76" spans="1:13">
      <c r="A76" s="37"/>
      <c r="B76" s="37"/>
      <c r="C76" s="172" t="s">
        <v>207</v>
      </c>
      <c r="D76" s="173" t="s">
        <v>208</v>
      </c>
      <c r="E76" s="174" t="s">
        <v>209</v>
      </c>
      <c r="F76" s="18"/>
      <c r="G76" s="173" t="s">
        <v>263</v>
      </c>
      <c r="H76" s="175" t="s">
        <v>229</v>
      </c>
      <c r="I76" s="42" t="s">
        <v>166</v>
      </c>
      <c r="J76" s="44"/>
      <c r="K76" s="44">
        <v>0</v>
      </c>
      <c r="L76" s="44">
        <v>0</v>
      </c>
      <c r="M76" s="38">
        <v>0</v>
      </c>
    </row>
    <row r="77" spans="1:13">
      <c r="A77" s="37"/>
      <c r="B77" s="37"/>
      <c r="C77" s="172" t="s">
        <v>207</v>
      </c>
      <c r="D77" s="173" t="s">
        <v>208</v>
      </c>
      <c r="E77" s="174" t="s">
        <v>209</v>
      </c>
      <c r="F77" s="167"/>
      <c r="G77" s="173" t="s">
        <v>263</v>
      </c>
      <c r="H77" s="175" t="s">
        <v>229</v>
      </c>
      <c r="I77" s="42" t="s">
        <v>167</v>
      </c>
      <c r="J77" s="44"/>
      <c r="K77" s="44" t="e">
        <f t="shared" ref="K77:M77" si="7">K76/K75</f>
        <v>#DIV/0!</v>
      </c>
      <c r="L77" s="44" t="e">
        <f t="shared" si="7"/>
        <v>#DIV/0!</v>
      </c>
      <c r="M77" s="38" t="e">
        <f t="shared" si="7"/>
        <v>#DIV/0!</v>
      </c>
    </row>
    <row r="78" spans="1:13">
      <c r="A78" s="176"/>
      <c r="B78" s="176"/>
      <c r="C78" s="172"/>
      <c r="D78" s="173"/>
      <c r="E78" s="174"/>
      <c r="F78" s="18"/>
      <c r="G78" s="173"/>
      <c r="H78" s="46" t="s">
        <v>168</v>
      </c>
      <c r="I78" s="42"/>
      <c r="J78" s="47"/>
      <c r="K78" s="47" t="e">
        <f>SUM(K77-J77)</f>
        <v>#DIV/0!</v>
      </c>
      <c r="L78" s="47" t="e">
        <f>SUM(L77-K77)</f>
        <v>#DIV/0!</v>
      </c>
      <c r="M78" s="38" t="e">
        <f>SUM(M77-L77)</f>
        <v>#DIV/0!</v>
      </c>
    </row>
    <row r="79" spans="1:13">
      <c r="A79" s="176"/>
      <c r="B79" s="176"/>
      <c r="C79" s="172" t="s">
        <v>207</v>
      </c>
      <c r="D79" s="173" t="s">
        <v>208</v>
      </c>
      <c r="E79" s="174" t="s">
        <v>209</v>
      </c>
      <c r="F79" s="167"/>
      <c r="G79" s="173" t="s">
        <v>264</v>
      </c>
      <c r="H79" s="175" t="s">
        <v>265</v>
      </c>
      <c r="I79" s="43" t="s">
        <v>157</v>
      </c>
      <c r="J79" s="44">
        <v>1</v>
      </c>
      <c r="K79" s="44">
        <v>1</v>
      </c>
      <c r="L79" s="44"/>
      <c r="M79" s="38"/>
    </row>
    <row r="80" spans="1:13">
      <c r="A80" s="176"/>
      <c r="B80" s="176"/>
      <c r="C80" s="172" t="s">
        <v>207</v>
      </c>
      <c r="D80" s="173" t="s">
        <v>208</v>
      </c>
      <c r="E80" s="174" t="s">
        <v>209</v>
      </c>
      <c r="F80" s="18"/>
      <c r="G80" s="173" t="s">
        <v>264</v>
      </c>
      <c r="H80" s="175" t="s">
        <v>265</v>
      </c>
      <c r="I80" s="42" t="s">
        <v>158</v>
      </c>
      <c r="J80" s="44">
        <v>0</v>
      </c>
      <c r="K80" s="44">
        <v>0</v>
      </c>
      <c r="L80" s="44"/>
      <c r="M80" s="38"/>
    </row>
    <row r="81" spans="1:13">
      <c r="A81" s="176"/>
      <c r="B81" s="176"/>
      <c r="C81" s="172" t="s">
        <v>207</v>
      </c>
      <c r="D81" s="173" t="s">
        <v>208</v>
      </c>
      <c r="E81" s="174" t="s">
        <v>209</v>
      </c>
      <c r="F81" s="167"/>
      <c r="G81" s="173" t="s">
        <v>264</v>
      </c>
      <c r="H81" s="175" t="s">
        <v>265</v>
      </c>
      <c r="I81" s="42" t="s">
        <v>159</v>
      </c>
      <c r="J81" s="44">
        <v>0</v>
      </c>
      <c r="K81" s="44">
        <f t="shared" ref="K81:M81" si="8">K80/K79</f>
        <v>0</v>
      </c>
      <c r="L81" s="44" t="e">
        <f t="shared" si="8"/>
        <v>#DIV/0!</v>
      </c>
      <c r="M81" s="38" t="e">
        <f t="shared" si="8"/>
        <v>#DIV/0!</v>
      </c>
    </row>
    <row r="82" spans="1:13">
      <c r="A82" s="176"/>
      <c r="B82" s="176"/>
      <c r="C82" s="172"/>
      <c r="D82" s="173"/>
      <c r="E82" s="174"/>
      <c r="F82" s="18"/>
      <c r="G82" s="173"/>
      <c r="H82" s="45" t="s">
        <v>160</v>
      </c>
      <c r="I82" s="43"/>
      <c r="J82" s="39"/>
      <c r="K82" s="39">
        <f>SUM(K81-J81)</f>
        <v>0</v>
      </c>
      <c r="L82" s="39" t="e">
        <f>SUM(L81-K81)</f>
        <v>#DIV/0!</v>
      </c>
      <c r="M82" s="38" t="e">
        <f>SUM(M81-L81)</f>
        <v>#DIV/0!</v>
      </c>
    </row>
    <row r="83" spans="1:13">
      <c r="A83" s="176"/>
      <c r="B83" s="176"/>
      <c r="C83" s="172" t="s">
        <v>207</v>
      </c>
      <c r="D83" s="173" t="s">
        <v>208</v>
      </c>
      <c r="E83" s="174" t="s">
        <v>209</v>
      </c>
      <c r="F83" s="167"/>
      <c r="G83" s="173" t="s">
        <v>264</v>
      </c>
      <c r="H83" s="175" t="s">
        <v>265</v>
      </c>
      <c r="I83" s="43" t="s">
        <v>161</v>
      </c>
      <c r="J83" s="44">
        <v>1</v>
      </c>
      <c r="K83" s="44">
        <v>1</v>
      </c>
      <c r="L83" s="44"/>
      <c r="M83" s="38"/>
    </row>
    <row r="84" spans="1:13">
      <c r="A84" s="176"/>
      <c r="B84" s="176"/>
      <c r="C84" s="172" t="s">
        <v>207</v>
      </c>
      <c r="D84" s="173" t="s">
        <v>208</v>
      </c>
      <c r="E84" s="174" t="s">
        <v>209</v>
      </c>
      <c r="F84" s="18"/>
      <c r="G84" s="173" t="s">
        <v>264</v>
      </c>
      <c r="H84" s="175" t="s">
        <v>265</v>
      </c>
      <c r="I84" s="42" t="s">
        <v>162</v>
      </c>
      <c r="J84" s="44">
        <v>1700000</v>
      </c>
      <c r="K84" s="44"/>
      <c r="L84" s="44"/>
      <c r="M84" s="38"/>
    </row>
    <row r="85" spans="1:13">
      <c r="A85" s="176"/>
      <c r="B85" s="176"/>
      <c r="C85" s="172" t="s">
        <v>207</v>
      </c>
      <c r="D85" s="173" t="s">
        <v>208</v>
      </c>
      <c r="E85" s="174" t="s">
        <v>209</v>
      </c>
      <c r="F85" s="167"/>
      <c r="G85" s="173" t="s">
        <v>264</v>
      </c>
      <c r="H85" s="175" t="s">
        <v>265</v>
      </c>
      <c r="I85" s="42" t="s">
        <v>163</v>
      </c>
      <c r="J85" s="44">
        <v>1700000</v>
      </c>
      <c r="K85" s="44"/>
      <c r="L85" s="44" t="e">
        <f t="shared" ref="L85:M85" si="9">L84/L83</f>
        <v>#DIV/0!</v>
      </c>
      <c r="M85" s="38" t="e">
        <f t="shared" si="9"/>
        <v>#DIV/0!</v>
      </c>
    </row>
    <row r="86" spans="1:13">
      <c r="A86" s="176"/>
      <c r="B86" s="176"/>
      <c r="C86" s="172"/>
      <c r="D86" s="173"/>
      <c r="E86" s="174"/>
      <c r="F86" s="18"/>
      <c r="G86" s="173"/>
      <c r="H86" s="45" t="s">
        <v>164</v>
      </c>
      <c r="I86" s="43"/>
      <c r="J86" s="39"/>
      <c r="K86" s="39">
        <f>SUM(K85-J85)</f>
        <v>-1700000</v>
      </c>
      <c r="L86" s="39" t="e">
        <f>SUM(L85-K85)</f>
        <v>#DIV/0!</v>
      </c>
      <c r="M86" s="38" t="e">
        <f>SUM(M85-L85)</f>
        <v>#DIV/0!</v>
      </c>
    </row>
    <row r="87" spans="1:13">
      <c r="A87" s="176"/>
      <c r="B87" s="176"/>
      <c r="C87" s="172" t="s">
        <v>207</v>
      </c>
      <c r="D87" s="173" t="s">
        <v>208</v>
      </c>
      <c r="E87" s="174" t="s">
        <v>209</v>
      </c>
      <c r="F87" s="167"/>
      <c r="G87" s="173" t="s">
        <v>264</v>
      </c>
      <c r="H87" s="175" t="s">
        <v>265</v>
      </c>
      <c r="I87" s="43" t="s">
        <v>165</v>
      </c>
      <c r="J87" s="44">
        <v>1</v>
      </c>
      <c r="K87" s="44">
        <v>1</v>
      </c>
      <c r="L87" s="44">
        <v>0</v>
      </c>
      <c r="M87" s="38">
        <v>0</v>
      </c>
    </row>
    <row r="88" spans="1:13">
      <c r="A88" s="176"/>
      <c r="B88" s="176"/>
      <c r="C88" s="172" t="s">
        <v>207</v>
      </c>
      <c r="D88" s="173" t="s">
        <v>208</v>
      </c>
      <c r="E88" s="174" t="s">
        <v>209</v>
      </c>
      <c r="F88" s="18"/>
      <c r="G88" s="173" t="s">
        <v>264</v>
      </c>
      <c r="H88" s="175" t="s">
        <v>265</v>
      </c>
      <c r="I88" s="42" t="s">
        <v>166</v>
      </c>
      <c r="J88" s="44">
        <v>1676000</v>
      </c>
      <c r="K88" s="44"/>
      <c r="L88" s="44">
        <v>0</v>
      </c>
      <c r="M88" s="38">
        <v>0</v>
      </c>
    </row>
    <row r="89" spans="1:13">
      <c r="A89" s="176"/>
      <c r="B89" s="176"/>
      <c r="C89" s="172" t="s">
        <v>207</v>
      </c>
      <c r="D89" s="173" t="s">
        <v>208</v>
      </c>
      <c r="E89" s="174" t="s">
        <v>209</v>
      </c>
      <c r="F89" s="167"/>
      <c r="G89" s="173" t="s">
        <v>264</v>
      </c>
      <c r="H89" s="175" t="s">
        <v>265</v>
      </c>
      <c r="I89" s="42" t="s">
        <v>167</v>
      </c>
      <c r="J89" s="44">
        <v>1676000</v>
      </c>
      <c r="K89" s="44"/>
      <c r="L89" s="44" t="e">
        <f t="shared" ref="L89:M89" si="10">L88/L87</f>
        <v>#DIV/0!</v>
      </c>
      <c r="M89" s="38" t="e">
        <f t="shared" si="10"/>
        <v>#DIV/0!</v>
      </c>
    </row>
    <row r="90" spans="1:13">
      <c r="A90" s="176"/>
      <c r="B90" s="176"/>
      <c r="C90" s="172"/>
      <c r="D90" s="173"/>
      <c r="E90" s="174"/>
      <c r="F90" s="18"/>
      <c r="G90" s="173"/>
      <c r="H90" s="46" t="s">
        <v>168</v>
      </c>
      <c r="I90" s="42"/>
      <c r="J90" s="47"/>
      <c r="K90" s="47">
        <f>SUM(K89-J89)</f>
        <v>-1676000</v>
      </c>
      <c r="L90" s="47" t="e">
        <f>SUM(L89-K89)</f>
        <v>#DIV/0!</v>
      </c>
      <c r="M90" s="38" t="e">
        <f>SUM(M89-L89)</f>
        <v>#DIV/0!</v>
      </c>
    </row>
    <row r="91" spans="1:13">
      <c r="A91" s="176"/>
      <c r="B91" s="176"/>
      <c r="C91" s="176"/>
      <c r="D91" s="176"/>
      <c r="E91" s="177"/>
      <c r="F91" s="252"/>
      <c r="G91" s="176"/>
      <c r="H91" s="253"/>
      <c r="I91" s="254"/>
      <c r="J91" s="255"/>
      <c r="K91" s="255"/>
      <c r="L91" s="255"/>
      <c r="M91" s="255"/>
    </row>
    <row r="92" spans="1:13">
      <c r="A92" s="176"/>
      <c r="B92" s="176"/>
      <c r="C92" s="176"/>
      <c r="D92" s="176"/>
      <c r="E92" s="177"/>
      <c r="F92" s="252"/>
      <c r="G92" s="176"/>
      <c r="H92" s="253"/>
      <c r="I92" s="254"/>
      <c r="J92" s="255"/>
      <c r="K92" s="255"/>
      <c r="L92" s="255"/>
      <c r="M92" s="255"/>
    </row>
    <row r="93" spans="1:13">
      <c r="A93" s="176"/>
      <c r="B93" s="176"/>
      <c r="C93" s="176"/>
      <c r="D93" s="176"/>
      <c r="E93" s="177"/>
      <c r="F93" s="252"/>
      <c r="G93" s="176"/>
      <c r="H93" s="253"/>
      <c r="I93" s="254"/>
      <c r="J93" s="255"/>
      <c r="K93" s="255"/>
      <c r="L93" s="255"/>
      <c r="M93" s="255"/>
    </row>
    <row r="94" spans="1:13">
      <c r="A94" s="176"/>
      <c r="B94" s="176"/>
      <c r="C94" s="176"/>
      <c r="D94" s="176"/>
      <c r="E94" s="177"/>
      <c r="F94" s="252"/>
      <c r="G94" s="176"/>
      <c r="H94" s="253"/>
      <c r="I94" s="254"/>
      <c r="J94" s="255"/>
      <c r="K94" s="255"/>
      <c r="L94" s="255"/>
      <c r="M94" s="255"/>
    </row>
    <row r="95" spans="1:13">
      <c r="A95" s="37"/>
      <c r="B95" s="444"/>
      <c r="C95" s="444"/>
      <c r="D95" s="444"/>
      <c r="E95" s="37"/>
      <c r="F95" s="37"/>
      <c r="G95" s="1"/>
      <c r="H95" s="1"/>
      <c r="I95" s="1"/>
      <c r="J95" s="1"/>
      <c r="K95" s="1"/>
      <c r="L95" s="1"/>
      <c r="M95" s="37"/>
    </row>
    <row r="96" spans="1:13" ht="15.65">
      <c r="A96" s="37"/>
      <c r="B96" s="37"/>
      <c r="C96" s="165"/>
      <c r="D96" s="165"/>
      <c r="E96" s="445" t="s">
        <v>218</v>
      </c>
      <c r="F96" s="178" t="s">
        <v>35</v>
      </c>
      <c r="G96" s="381" t="s">
        <v>278</v>
      </c>
      <c r="H96" s="381"/>
      <c r="I96" s="445" t="s">
        <v>219</v>
      </c>
      <c r="J96" s="179" t="s">
        <v>35</v>
      </c>
      <c r="K96" s="446" t="s">
        <v>277</v>
      </c>
      <c r="L96" s="446"/>
      <c r="M96" s="446"/>
    </row>
    <row r="97" spans="1:13">
      <c r="A97" s="37"/>
      <c r="B97" s="37"/>
      <c r="C97" s="165"/>
      <c r="D97" s="165"/>
      <c r="E97" s="445"/>
      <c r="F97" s="178" t="s">
        <v>36</v>
      </c>
      <c r="G97" s="447"/>
      <c r="H97" s="447"/>
      <c r="I97" s="445"/>
      <c r="J97" s="179" t="s">
        <v>36</v>
      </c>
      <c r="K97" s="446"/>
      <c r="L97" s="446"/>
      <c r="M97" s="446"/>
    </row>
    <row r="98" spans="1:13">
      <c r="A98" s="37"/>
      <c r="B98" s="37"/>
      <c r="C98" s="165"/>
      <c r="D98" s="165"/>
      <c r="E98" s="445"/>
      <c r="F98" s="178" t="s">
        <v>37</v>
      </c>
      <c r="G98" s="448" t="s">
        <v>293</v>
      </c>
      <c r="H98" s="448"/>
      <c r="I98" s="445"/>
      <c r="J98" s="179" t="s">
        <v>37</v>
      </c>
      <c r="K98" s="446" t="s">
        <v>293</v>
      </c>
      <c r="L98" s="446"/>
      <c r="M98" s="446"/>
    </row>
  </sheetData>
  <mergeCells count="11">
    <mergeCell ref="C5:M5"/>
    <mergeCell ref="A6:B6"/>
    <mergeCell ref="B95:D95"/>
    <mergeCell ref="E96:E98"/>
    <mergeCell ref="G96:H96"/>
    <mergeCell ref="I96:I98"/>
    <mergeCell ref="K96:M96"/>
    <mergeCell ref="G97:H97"/>
    <mergeCell ref="K97:M97"/>
    <mergeCell ref="G98:H98"/>
    <mergeCell ref="K98:M98"/>
  </mergeCells>
  <phoneticPr fontId="48" type="noConversion"/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outlinePr summaryBelow="0"/>
  </sheetPr>
  <dimension ref="A1:M36"/>
  <sheetViews>
    <sheetView tabSelected="1" topLeftCell="A11" workbookViewId="0">
      <selection activeCell="B1" sqref="B1:K36"/>
    </sheetView>
  </sheetViews>
  <sheetFormatPr defaultColWidth="9.125" defaultRowHeight="14.3"/>
  <cols>
    <col min="1" max="1" width="3.25" style="3" customWidth="1"/>
    <col min="2" max="2" width="18.25" style="3" customWidth="1"/>
    <col min="3" max="3" width="40.625" style="3" customWidth="1"/>
    <col min="4" max="4" width="10.125" style="3" customWidth="1"/>
    <col min="5" max="5" width="15.375" style="3" customWidth="1"/>
    <col min="6" max="6" width="12.25" style="3" customWidth="1"/>
    <col min="7" max="7" width="17.25" style="3" customWidth="1"/>
    <col min="8" max="8" width="13.25" style="3" customWidth="1"/>
    <col min="9" max="9" width="14.125" style="3" customWidth="1"/>
    <col min="10" max="10" width="13.25" style="3" customWidth="1"/>
    <col min="11" max="11" width="12.25" style="3" customWidth="1"/>
    <col min="12" max="16384" width="9.125" style="3"/>
  </cols>
  <sheetData>
    <row r="1" spans="1:11" s="50" customFormat="1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</row>
    <row r="2" spans="1:11" ht="17">
      <c r="A2" s="48"/>
      <c r="B2" s="450" t="s">
        <v>169</v>
      </c>
      <c r="C2" s="450"/>
      <c r="D2" s="450"/>
      <c r="E2" s="450"/>
      <c r="F2" s="450"/>
      <c r="G2" s="450"/>
      <c r="H2" s="450"/>
      <c r="I2" s="450"/>
      <c r="J2" s="450"/>
      <c r="K2" s="450"/>
    </row>
    <row r="3" spans="1:11" ht="17.7" thickBot="1">
      <c r="A3" s="1"/>
      <c r="B3" s="451" t="s">
        <v>287</v>
      </c>
      <c r="C3" s="451"/>
      <c r="D3" s="451"/>
      <c r="E3" s="451"/>
      <c r="F3" s="451"/>
      <c r="G3" s="1"/>
      <c r="H3" s="1"/>
      <c r="I3" s="1"/>
      <c r="J3" s="1"/>
      <c r="K3" s="1"/>
    </row>
    <row r="4" spans="1:11">
      <c r="A4" s="2"/>
      <c r="B4" s="4" t="s">
        <v>41</v>
      </c>
      <c r="C4" s="452" t="s">
        <v>273</v>
      </c>
      <c r="D4" s="452"/>
      <c r="E4" s="453" t="s">
        <v>170</v>
      </c>
      <c r="F4" s="453"/>
      <c r="G4" s="454">
        <v>29</v>
      </c>
      <c r="H4" s="454"/>
      <c r="I4" s="454"/>
      <c r="J4" s="454"/>
      <c r="K4" s="454"/>
    </row>
    <row r="5" spans="1:11" ht="14.95" thickBot="1">
      <c r="A5" s="1"/>
      <c r="B5" s="5" t="s">
        <v>171</v>
      </c>
      <c r="C5" s="455" t="s">
        <v>274</v>
      </c>
      <c r="D5" s="455"/>
      <c r="E5" s="456" t="s">
        <v>63</v>
      </c>
      <c r="F5" s="456"/>
      <c r="G5" s="457" t="s">
        <v>208</v>
      </c>
      <c r="H5" s="457"/>
      <c r="I5" s="457"/>
      <c r="J5" s="457"/>
      <c r="K5" s="457"/>
    </row>
    <row r="6" spans="1:11" ht="50.95">
      <c r="A6" s="1"/>
      <c r="B6" s="6" t="s">
        <v>172</v>
      </c>
      <c r="C6" s="449" t="s">
        <v>269</v>
      </c>
      <c r="D6" s="449"/>
      <c r="E6" s="449"/>
      <c r="F6" s="449"/>
      <c r="G6" s="449"/>
      <c r="H6" s="449"/>
      <c r="I6" s="449"/>
      <c r="J6" s="449"/>
      <c r="K6" s="449"/>
    </row>
    <row r="7" spans="1:11" ht="17">
      <c r="A7" s="1"/>
      <c r="B7" s="458" t="s">
        <v>173</v>
      </c>
      <c r="C7" s="458"/>
      <c r="D7" s="459" t="s">
        <v>174</v>
      </c>
      <c r="E7" s="459"/>
      <c r="F7" s="459"/>
      <c r="G7" s="459"/>
      <c r="H7" s="459"/>
      <c r="I7" s="459"/>
      <c r="J7" s="459"/>
      <c r="K7" s="459"/>
    </row>
    <row r="8" spans="1:11" ht="35.35">
      <c r="A8" s="1"/>
      <c r="B8" s="7" t="s">
        <v>175</v>
      </c>
      <c r="C8" s="8" t="s">
        <v>176</v>
      </c>
      <c r="D8" s="9" t="s">
        <v>177</v>
      </c>
      <c r="E8" s="9" t="s">
        <v>178</v>
      </c>
      <c r="F8" s="9" t="s">
        <v>179</v>
      </c>
      <c r="G8" s="10" t="s">
        <v>281</v>
      </c>
      <c r="H8" s="10" t="s">
        <v>282</v>
      </c>
      <c r="I8" s="10" t="s">
        <v>180</v>
      </c>
      <c r="J8" s="9" t="s">
        <v>181</v>
      </c>
      <c r="K8" s="11" t="s">
        <v>182</v>
      </c>
    </row>
    <row r="9" spans="1:11" ht="17">
      <c r="A9" s="1"/>
      <c r="B9" s="458" t="s">
        <v>183</v>
      </c>
      <c r="C9" s="458"/>
      <c r="D9" s="460"/>
      <c r="E9" s="460"/>
      <c r="F9" s="460"/>
      <c r="G9" s="460"/>
      <c r="H9" s="460"/>
      <c r="I9" s="460"/>
      <c r="J9" s="460"/>
      <c r="K9" s="460"/>
    </row>
    <row r="10" spans="1:11" ht="26.5" customHeight="1">
      <c r="A10" s="1"/>
      <c r="B10" s="12" t="s">
        <v>184</v>
      </c>
      <c r="C10" s="449" t="s">
        <v>271</v>
      </c>
      <c r="D10" s="449"/>
      <c r="E10" s="449"/>
      <c r="F10" s="449"/>
      <c r="G10" s="449"/>
      <c r="H10" s="449"/>
      <c r="I10" s="449"/>
      <c r="J10" s="449"/>
      <c r="K10" s="449"/>
    </row>
    <row r="11" spans="1:11" ht="17.7" customHeight="1">
      <c r="A11" s="1"/>
      <c r="B11" s="256"/>
      <c r="C11" s="257" t="s">
        <v>270</v>
      </c>
      <c r="D11" s="258"/>
      <c r="E11" s="258"/>
      <c r="F11" s="258"/>
      <c r="G11" s="259">
        <v>8000</v>
      </c>
      <c r="H11" s="259">
        <v>8000</v>
      </c>
      <c r="I11" s="279">
        <v>6876</v>
      </c>
      <c r="J11" s="258"/>
      <c r="K11" s="258"/>
    </row>
    <row r="12" spans="1:11" ht="17.7" customHeight="1">
      <c r="A12" s="1"/>
      <c r="B12" s="256"/>
      <c r="C12" s="257" t="s">
        <v>272</v>
      </c>
      <c r="D12" s="258"/>
      <c r="E12" s="258"/>
      <c r="F12" s="258"/>
      <c r="G12" s="260">
        <v>0.57999999999999996</v>
      </c>
      <c r="H12" s="260">
        <v>0.57999999999999996</v>
      </c>
      <c r="I12" s="287">
        <v>0.57999999999999996</v>
      </c>
      <c r="J12" s="258"/>
      <c r="K12" s="258"/>
    </row>
    <row r="13" spans="1:11" ht="17">
      <c r="A13" s="1"/>
      <c r="B13" s="463" t="s">
        <v>185</v>
      </c>
      <c r="C13" s="463"/>
      <c r="D13" s="464"/>
      <c r="E13" s="464"/>
      <c r="F13" s="464"/>
      <c r="G13" s="464"/>
      <c r="H13" s="464"/>
      <c r="I13" s="464"/>
      <c r="J13" s="464"/>
      <c r="K13" s="464"/>
    </row>
    <row r="14" spans="1:11">
      <c r="A14" s="1"/>
      <c r="B14" s="7" t="s">
        <v>186</v>
      </c>
      <c r="C14" s="8" t="s">
        <v>187</v>
      </c>
      <c r="D14" s="460"/>
      <c r="E14" s="460"/>
      <c r="F14" s="460"/>
      <c r="G14" s="460"/>
      <c r="H14" s="460"/>
      <c r="I14" s="460"/>
      <c r="J14" s="460"/>
      <c r="K14" s="460"/>
    </row>
    <row r="15" spans="1:11">
      <c r="A15" s="1"/>
      <c r="B15" s="16"/>
      <c r="C15" s="17"/>
      <c r="D15" s="28"/>
      <c r="E15" s="29"/>
      <c r="F15" s="30"/>
      <c r="G15" s="31"/>
      <c r="H15" s="31"/>
      <c r="I15" s="32"/>
      <c r="J15" s="31">
        <f t="shared" ref="J15:J31" si="0">SUM(H15-I15)</f>
        <v>0</v>
      </c>
      <c r="K15" s="33"/>
    </row>
    <row r="16" spans="1:11">
      <c r="A16" s="1"/>
      <c r="B16" s="15" t="s">
        <v>210</v>
      </c>
      <c r="C16" s="35" t="s">
        <v>211</v>
      </c>
      <c r="D16" s="35"/>
      <c r="E16" s="29" t="s">
        <v>266</v>
      </c>
      <c r="F16" s="34">
        <v>7639</v>
      </c>
      <c r="G16" s="31">
        <v>8000</v>
      </c>
      <c r="H16" s="31">
        <v>8000</v>
      </c>
      <c r="I16" s="280">
        <v>6786</v>
      </c>
      <c r="J16" s="31"/>
      <c r="K16" s="83">
        <f>SUM(I16/H16)</f>
        <v>0.84824999999999995</v>
      </c>
    </row>
    <row r="17" spans="1:13">
      <c r="A17" s="1"/>
      <c r="B17" s="15"/>
      <c r="C17" s="35"/>
      <c r="D17" s="35"/>
      <c r="E17" s="29" t="s">
        <v>268</v>
      </c>
      <c r="F17" s="34">
        <v>382810164</v>
      </c>
      <c r="G17" s="31">
        <v>425440000</v>
      </c>
      <c r="H17" s="31">
        <f>'Aneksi nr.3.1'!K8</f>
        <v>376031241</v>
      </c>
      <c r="I17" s="31">
        <v>375967043</v>
      </c>
      <c r="J17" s="31">
        <f>H17-I17</f>
        <v>64198</v>
      </c>
      <c r="K17" s="83">
        <f t="shared" ref="K17:K20" si="1">SUM(I17/H17)</f>
        <v>0.99982927482347139</v>
      </c>
      <c r="M17" s="268"/>
    </row>
    <row r="18" spans="1:13">
      <c r="A18" s="1"/>
      <c r="B18" s="15"/>
      <c r="C18" s="35"/>
      <c r="D18" s="35"/>
      <c r="E18" s="29"/>
      <c r="F18" s="34"/>
      <c r="G18" s="31"/>
      <c r="H18" s="31"/>
      <c r="I18" s="31"/>
      <c r="J18" s="31"/>
      <c r="K18" s="83"/>
    </row>
    <row r="19" spans="1:13">
      <c r="A19" s="1"/>
      <c r="B19" s="15" t="s">
        <v>212</v>
      </c>
      <c r="C19" s="35" t="s">
        <v>213</v>
      </c>
      <c r="D19" s="35"/>
      <c r="E19" s="29" t="s">
        <v>267</v>
      </c>
      <c r="F19" s="34">
        <v>1</v>
      </c>
      <c r="G19" s="31">
        <v>1</v>
      </c>
      <c r="H19" s="31">
        <v>1</v>
      </c>
      <c r="I19" s="31">
        <v>1</v>
      </c>
      <c r="J19" s="31"/>
      <c r="K19" s="83"/>
    </row>
    <row r="20" spans="1:13">
      <c r="A20" s="1"/>
      <c r="B20" s="15"/>
      <c r="C20" s="35"/>
      <c r="D20" s="35"/>
      <c r="E20" s="29" t="s">
        <v>268</v>
      </c>
      <c r="F20" s="34">
        <v>664753</v>
      </c>
      <c r="G20" s="31">
        <v>5880000</v>
      </c>
      <c r="H20" s="31">
        <v>4421200</v>
      </c>
      <c r="I20" s="31">
        <f>'Aneksi nr.3'!O16</f>
        <v>4421200</v>
      </c>
      <c r="J20" s="31">
        <f>H20-I20</f>
        <v>0</v>
      </c>
      <c r="K20" s="83">
        <f t="shared" si="1"/>
        <v>1</v>
      </c>
    </row>
    <row r="21" spans="1:13">
      <c r="A21" s="1"/>
      <c r="B21" s="15"/>
      <c r="C21" s="35"/>
      <c r="D21" s="35"/>
      <c r="E21" s="29"/>
      <c r="F21" s="34"/>
      <c r="G21" s="31"/>
      <c r="H21" s="31"/>
      <c r="I21" s="31"/>
      <c r="J21" s="31"/>
      <c r="K21" s="83"/>
    </row>
    <row r="22" spans="1:13">
      <c r="A22" s="1"/>
      <c r="B22" s="15" t="s">
        <v>216</v>
      </c>
      <c r="C22" s="35" t="s">
        <v>217</v>
      </c>
      <c r="D22" s="35"/>
      <c r="E22" s="29" t="s">
        <v>267</v>
      </c>
      <c r="F22" s="34">
        <v>1</v>
      </c>
      <c r="G22" s="31">
        <v>1</v>
      </c>
      <c r="H22" s="31">
        <v>1</v>
      </c>
      <c r="I22" s="31">
        <v>1</v>
      </c>
      <c r="J22" s="31"/>
      <c r="K22" s="83"/>
    </row>
    <row r="23" spans="1:13">
      <c r="A23" s="1"/>
      <c r="B23" s="15"/>
      <c r="C23" s="35"/>
      <c r="D23" s="35"/>
      <c r="E23" s="29" t="s">
        <v>268</v>
      </c>
      <c r="F23" s="34">
        <v>2822108</v>
      </c>
      <c r="G23" s="31">
        <v>0</v>
      </c>
      <c r="H23" s="31">
        <v>0</v>
      </c>
      <c r="I23" s="31">
        <v>0</v>
      </c>
      <c r="J23" s="31">
        <f>H23-I23</f>
        <v>0</v>
      </c>
      <c r="K23" s="83"/>
    </row>
    <row r="24" spans="1:13">
      <c r="A24" s="1"/>
      <c r="B24" s="15"/>
      <c r="C24" s="35"/>
      <c r="D24" s="35"/>
      <c r="E24" s="29"/>
      <c r="F24" s="34"/>
      <c r="G24" s="31"/>
      <c r="H24" s="31"/>
      <c r="I24" s="31"/>
      <c r="J24" s="31"/>
      <c r="K24" s="36"/>
    </row>
    <row r="25" spans="1:13">
      <c r="A25" s="1"/>
      <c r="B25" s="15"/>
      <c r="C25" s="35"/>
      <c r="D25" s="35"/>
      <c r="E25" s="29"/>
      <c r="F25" s="34"/>
      <c r="G25" s="31"/>
      <c r="H25" s="31"/>
      <c r="I25" s="31"/>
      <c r="J25" s="31"/>
      <c r="K25" s="36"/>
    </row>
    <row r="26" spans="1:13">
      <c r="A26" s="1"/>
      <c r="B26" s="15"/>
      <c r="C26" s="35"/>
      <c r="D26" s="35"/>
      <c r="E26" s="29"/>
      <c r="F26" s="34"/>
      <c r="G26" s="31"/>
      <c r="H26" s="31"/>
      <c r="I26" s="31"/>
      <c r="J26" s="31"/>
      <c r="K26" s="36"/>
    </row>
    <row r="27" spans="1:13">
      <c r="A27" s="1"/>
      <c r="B27" s="15"/>
      <c r="C27" s="35"/>
      <c r="D27" s="35"/>
      <c r="E27" s="29"/>
      <c r="F27" s="34"/>
      <c r="G27" s="31"/>
      <c r="H27" s="31"/>
      <c r="I27" s="31"/>
      <c r="J27" s="31">
        <f t="shared" si="0"/>
        <v>0</v>
      </c>
      <c r="K27" s="36"/>
    </row>
    <row r="28" spans="1:13">
      <c r="A28" s="1"/>
      <c r="B28" s="15"/>
      <c r="C28" s="35"/>
      <c r="D28" s="35"/>
      <c r="E28" s="29"/>
      <c r="F28" s="34"/>
      <c r="G28" s="31"/>
      <c r="H28" s="31"/>
      <c r="I28" s="31">
        <v>0</v>
      </c>
      <c r="J28" s="31">
        <f t="shared" si="0"/>
        <v>0</v>
      </c>
      <c r="K28" s="36"/>
    </row>
    <row r="29" spans="1:13">
      <c r="A29" s="1"/>
      <c r="B29" s="15"/>
      <c r="C29" s="35"/>
      <c r="D29" s="35"/>
      <c r="E29" s="29"/>
      <c r="F29" s="34"/>
      <c r="G29" s="31"/>
      <c r="H29" s="31"/>
      <c r="I29" s="31">
        <v>0</v>
      </c>
      <c r="J29" s="31">
        <f t="shared" si="0"/>
        <v>0</v>
      </c>
      <c r="K29" s="36">
        <v>0</v>
      </c>
    </row>
    <row r="30" spans="1:13">
      <c r="A30" s="1"/>
      <c r="B30" s="15"/>
      <c r="C30" s="35"/>
      <c r="D30" s="35"/>
      <c r="E30" s="29"/>
      <c r="F30" s="34"/>
      <c r="G30" s="31"/>
      <c r="H30" s="31"/>
      <c r="I30" s="31">
        <v>0</v>
      </c>
      <c r="J30" s="31">
        <f t="shared" si="0"/>
        <v>0</v>
      </c>
      <c r="K30" s="36"/>
    </row>
    <row r="31" spans="1:13" ht="14.95" thickBot="1">
      <c r="A31" s="1"/>
      <c r="B31" s="15"/>
      <c r="C31" s="35"/>
      <c r="D31" s="35"/>
      <c r="E31" s="29"/>
      <c r="F31" s="34"/>
      <c r="G31" s="31"/>
      <c r="H31" s="31"/>
      <c r="I31" s="31">
        <v>0</v>
      </c>
      <c r="J31" s="31">
        <f t="shared" si="0"/>
        <v>0</v>
      </c>
      <c r="K31" s="36">
        <v>0</v>
      </c>
    </row>
    <row r="32" spans="1:13">
      <c r="A32" s="1"/>
      <c r="B32" s="465"/>
      <c r="C32" s="465"/>
      <c r="D32" s="465"/>
      <c r="E32" s="465"/>
      <c r="F32" s="465"/>
      <c r="G32" s="465"/>
      <c r="H32" s="465"/>
      <c r="I32" s="465"/>
      <c r="J32" s="465"/>
      <c r="K32" s="465"/>
    </row>
    <row r="33" spans="1:1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</row>
    <row r="34" spans="1:11" ht="14.95" customHeight="1">
      <c r="A34" s="1"/>
      <c r="B34" s="1"/>
      <c r="C34" s="461" t="s">
        <v>205</v>
      </c>
      <c r="D34" s="14" t="s">
        <v>35</v>
      </c>
      <c r="E34" s="381" t="s">
        <v>278</v>
      </c>
      <c r="F34" s="381"/>
      <c r="G34" s="462" t="s">
        <v>204</v>
      </c>
      <c r="H34" s="14" t="s">
        <v>35</v>
      </c>
      <c r="I34" s="411" t="s">
        <v>277</v>
      </c>
      <c r="J34" s="411"/>
      <c r="K34" s="411"/>
    </row>
    <row r="35" spans="1:11" ht="44.5" customHeight="1">
      <c r="A35" s="1"/>
      <c r="B35" s="1"/>
      <c r="C35" s="461"/>
      <c r="D35" s="14" t="s">
        <v>36</v>
      </c>
      <c r="E35" s="466"/>
      <c r="F35" s="466"/>
      <c r="G35" s="462"/>
      <c r="H35" s="14" t="s">
        <v>36</v>
      </c>
      <c r="I35" s="466"/>
      <c r="J35" s="466"/>
      <c r="K35" s="466"/>
    </row>
    <row r="36" spans="1:11" ht="15.65">
      <c r="A36" s="1"/>
      <c r="B36" s="1"/>
      <c r="C36" s="461"/>
      <c r="D36" s="14" t="s">
        <v>37</v>
      </c>
      <c r="E36" s="411" t="s">
        <v>293</v>
      </c>
      <c r="F36" s="411"/>
      <c r="G36" s="462"/>
      <c r="H36" s="14" t="s">
        <v>37</v>
      </c>
      <c r="I36" s="411" t="s">
        <v>293</v>
      </c>
      <c r="J36" s="411"/>
      <c r="K36" s="411"/>
    </row>
  </sheetData>
  <mergeCells count="26">
    <mergeCell ref="C34:C36"/>
    <mergeCell ref="G34:G36"/>
    <mergeCell ref="E34:F34"/>
    <mergeCell ref="B13:C13"/>
    <mergeCell ref="D13:K13"/>
    <mergeCell ref="D14:K14"/>
    <mergeCell ref="B32:K32"/>
    <mergeCell ref="I34:K34"/>
    <mergeCell ref="E35:F35"/>
    <mergeCell ref="I35:K35"/>
    <mergeCell ref="E36:F36"/>
    <mergeCell ref="I36:K36"/>
    <mergeCell ref="C10:K10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9:C9"/>
    <mergeCell ref="D9:K9"/>
  </mergeCells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Aneksi nr.1</vt:lpstr>
      <vt:lpstr>Aneksi nr.1.1 (2)</vt:lpstr>
      <vt:lpstr>Aneksi nr.1.2</vt:lpstr>
      <vt:lpstr>Aneksi nr.2</vt:lpstr>
      <vt:lpstr>Aneksi 2.1</vt:lpstr>
      <vt:lpstr>Aneksi nr.3</vt:lpstr>
      <vt:lpstr>Aneksi nr.3.1</vt:lpstr>
      <vt:lpstr>Aneksi nr.3.2</vt:lpstr>
      <vt:lpstr>Aneksi nr.4</vt:lpstr>
      <vt:lpstr>'Aneksi nr.1'!JR_PAGE_ANCHOR_0_1</vt:lpstr>
      <vt:lpstr>'Aneksi nr.1.1 (2)'!JR_PAGE_ANCHOR_0_1</vt:lpstr>
      <vt:lpstr>'Aneksi nr.1.2'!JR_PAGE_ANCHOR_0_1</vt:lpstr>
      <vt:lpstr>'Aneksi nr.2'!JR_PAGE_ANCHOR_0_1</vt:lpstr>
      <vt:lpstr>'Aneksi nr.3'!JR_PAGE_ANCHOR_0_1</vt:lpstr>
      <vt:lpstr>'Aneksi nr.3.1'!JR_PAGE_ANCHOR_0_1</vt:lpstr>
      <vt:lpstr>'Aneksi nr.4'!JR_PAGE_ANCHOR_0_1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2023-06-08T07:54:03Z</dcterms:created>
  <dcterms:modified xsi:type="dcterms:W3CDTF">2026-02-03T13:06:45Z</dcterms:modified>
</cp:coreProperties>
</file>